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199BD6B8-F90B-4232-90CA-0592B5466B9A}" xr6:coauthVersionLast="47" xr6:coauthVersionMax="47" xr10:uidLastSave="{00000000-0000-0000-0000-000000000000}"/>
  <bookViews>
    <workbookView xWindow="22932" yWindow="-60" windowWidth="23256" windowHeight="13176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Reservations!$A$2:$F$43</definedName>
    <definedName name="_xlnm._FilterDatabase" localSheetId="1" hidden="1">Sheet1!#REF!</definedName>
    <definedName name="_xlnm.Print_Area" localSheetId="0">Reservations!$A$1:$H$73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N42" i="1"/>
  <c r="F2" i="1"/>
  <c r="F3" i="1"/>
  <c r="F4" i="1"/>
  <c r="F1" i="1"/>
  <c r="K8" i="2"/>
  <c r="F44" i="2" s="1"/>
  <c r="E42" i="1"/>
  <c r="E44" i="2"/>
  <c r="D44" i="2"/>
  <c r="H44" i="2"/>
  <c r="G44" i="2"/>
  <c r="K5" i="2"/>
  <c r="D53" i="2"/>
  <c r="K4" i="2"/>
  <c r="K7" i="2"/>
  <c r="K6" i="2"/>
  <c r="E53" i="2"/>
  <c r="D51" i="2"/>
  <c r="A58" i="2" s="1"/>
  <c r="B58" i="2" s="1"/>
  <c r="E54" i="2"/>
  <c r="E52" i="2"/>
  <c r="E51" i="2"/>
  <c r="A1" i="2" l="1"/>
  <c r="F51" i="2"/>
  <c r="A67" i="2"/>
  <c r="A59" i="2"/>
  <c r="B67" i="2" l="1"/>
  <c r="A68" i="2"/>
  <c r="A60" i="2"/>
  <c r="B59" i="2"/>
  <c r="A69" i="2" l="1"/>
  <c r="B68" i="2"/>
  <c r="B60" i="2"/>
  <c r="A61" i="2"/>
  <c r="B69" i="2" l="1"/>
  <c r="A70" i="2"/>
  <c r="B61" i="2"/>
  <c r="A62" i="2"/>
  <c r="B70" i="2" l="1"/>
  <c r="A71" i="2"/>
  <c r="B62" i="2"/>
  <c r="A63" i="2"/>
  <c r="B71" i="2" l="1"/>
  <c r="A72" i="2"/>
  <c r="B63" i="2"/>
  <c r="A64" i="2"/>
  <c r="B64" i="2" l="1"/>
  <c r="C58" i="2"/>
  <c r="B72" i="2"/>
  <c r="A73" i="2"/>
  <c r="B73" i="2" l="1"/>
  <c r="C67" i="2"/>
  <c r="D58" i="2"/>
  <c r="C59" i="2"/>
  <c r="D67" i="2" l="1"/>
  <c r="C68" i="2"/>
  <c r="D59" i="2"/>
  <c r="C60" i="2"/>
  <c r="D68" i="2" l="1"/>
  <c r="C69" i="2"/>
  <c r="D60" i="2"/>
  <c r="C61" i="2"/>
  <c r="D61" i="2" l="1"/>
  <c r="C62" i="2"/>
  <c r="D69" i="2"/>
  <c r="C70" i="2"/>
  <c r="D70" i="2" l="1"/>
  <c r="C71" i="2"/>
  <c r="D62" i="2"/>
  <c r="C63" i="2"/>
  <c r="D63" i="2" l="1"/>
  <c r="C64" i="2"/>
  <c r="D71" i="2"/>
  <c r="C72" i="2"/>
  <c r="D72" i="2" l="1"/>
  <c r="C73" i="2"/>
  <c r="D64" i="2"/>
  <c r="E58" i="2"/>
  <c r="D73" i="2" l="1"/>
  <c r="E67" i="2"/>
  <c r="F58" i="2"/>
  <c r="E59" i="2"/>
  <c r="F59" i="2" l="1"/>
  <c r="E60" i="2"/>
  <c r="F67" i="2"/>
  <c r="E68" i="2"/>
  <c r="F60" i="2" l="1"/>
  <c r="E61" i="2"/>
  <c r="F68" i="2"/>
  <c r="E69" i="2"/>
  <c r="F61" i="2" l="1"/>
  <c r="E62" i="2"/>
  <c r="F69" i="2"/>
  <c r="E70" i="2"/>
  <c r="F70" i="2" l="1"/>
  <c r="E71" i="2"/>
  <c r="F62" i="2"/>
  <c r="E63" i="2"/>
  <c r="F63" i="2" l="1"/>
  <c r="E64" i="2"/>
  <c r="F64" i="2" s="1"/>
  <c r="F71" i="2"/>
  <c r="E72" i="2"/>
  <c r="F72" i="2" l="1"/>
  <c r="E73" i="2"/>
  <c r="F73" i="2" s="1"/>
</calcChain>
</file>

<file path=xl/sharedStrings.xml><?xml version="1.0" encoding="utf-8"?>
<sst xmlns="http://schemas.openxmlformats.org/spreadsheetml/2006/main" count="586" uniqueCount="175">
  <si>
    <t>Westfall</t>
  </si>
  <si>
    <t>Fred</t>
  </si>
  <si>
    <t>Hendricks</t>
  </si>
  <si>
    <t>Fran</t>
  </si>
  <si>
    <t>Last Name</t>
  </si>
  <si>
    <t>First Name</t>
  </si>
  <si>
    <t>Meal Choice</t>
  </si>
  <si>
    <t>Number</t>
  </si>
  <si>
    <t>Paid</t>
  </si>
  <si>
    <t>Recap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</si>
  <si>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</si>
  <si>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</si>
  <si>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</si>
  <si>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</si>
  <si>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</si>
  <si>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</si>
  <si>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</si>
  <si>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</si>
  <si>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Meal</t>
  </si>
  <si>
    <t>$ 0.00</t>
  </si>
  <si>
    <t>Meal Payment Calculator - How much will we pay the FWYC @$14.50/meal?</t>
  </si>
  <si>
    <t>Meal Reservations Calculator - How much should we have collected @$16.00/meal?</t>
  </si>
  <si>
    <t>Fisher</t>
  </si>
  <si>
    <t>Howard</t>
  </si>
  <si>
    <t>Reservations by Type</t>
  </si>
  <si>
    <t>Bob</t>
  </si>
  <si>
    <t>Johnson</t>
  </si>
  <si>
    <t>Lorraine</t>
  </si>
  <si>
    <t>Kirby</t>
  </si>
  <si>
    <t>Kevin</t>
  </si>
  <si>
    <t>Birth Month</t>
  </si>
  <si>
    <t>Terry</t>
  </si>
  <si>
    <t>Date of meeting:</t>
  </si>
  <si>
    <t xml:space="preserve">Meeting year: </t>
  </si>
  <si>
    <t>Day of month:</t>
  </si>
  <si>
    <t>Day of meeting:</t>
  </si>
  <si>
    <t>Reservation Data for Title</t>
  </si>
  <si>
    <t>Birthdays</t>
  </si>
  <si>
    <t>Jensen</t>
  </si>
  <si>
    <t>Singleton</t>
  </si>
  <si>
    <t>Paul</t>
  </si>
  <si>
    <t>Victoria Hansen</t>
  </si>
  <si>
    <t>Hallion</t>
  </si>
  <si>
    <t>Bills</t>
  </si>
  <si>
    <t>Everhart</t>
  </si>
  <si>
    <t>Christine</t>
  </si>
  <si>
    <t>Chiccarelli</t>
  </si>
  <si>
    <t>Meeting Only</t>
  </si>
  <si>
    <t>George</t>
  </si>
  <si>
    <t>Smith</t>
  </si>
  <si>
    <t>Ronald</t>
  </si>
  <si>
    <t>2024
Dues Owed</t>
  </si>
  <si>
    <t>Month of Meeting:</t>
  </si>
  <si>
    <t>X</t>
  </si>
  <si>
    <t>Litke</t>
  </si>
  <si>
    <t>Don</t>
  </si>
  <si>
    <t>Westenbarger</t>
  </si>
  <si>
    <t>Errol</t>
  </si>
  <si>
    <t>Frakes</t>
  </si>
  <si>
    <t>Kulow</t>
  </si>
  <si>
    <t>Keith</t>
  </si>
  <si>
    <t>Hoberman</t>
  </si>
  <si>
    <t>Need Coin</t>
  </si>
  <si>
    <t>Owe Dues</t>
  </si>
  <si>
    <t>Needs a Coin</t>
  </si>
  <si>
    <t>Berry</t>
  </si>
  <si>
    <t>Scott</t>
  </si>
  <si>
    <t>Janet</t>
  </si>
  <si>
    <t>Pullen</t>
  </si>
  <si>
    <t>Wayne</t>
  </si>
  <si>
    <t>Solt</t>
  </si>
  <si>
    <t>Dick</t>
  </si>
  <si>
    <t>Cluskey</t>
  </si>
  <si>
    <t>Beam</t>
  </si>
  <si>
    <t>Chris</t>
  </si>
  <si>
    <t>Hanks</t>
  </si>
  <si>
    <t>Morris</t>
  </si>
  <si>
    <t>Jon</t>
  </si>
  <si>
    <t>Black</t>
  </si>
  <si>
    <t>Bernard</t>
  </si>
  <si>
    <t>Hamilton</t>
  </si>
  <si>
    <t>Patrick</t>
  </si>
  <si>
    <t>Colton</t>
  </si>
  <si>
    <t>Claxton</t>
  </si>
  <si>
    <t>Mel</t>
  </si>
  <si>
    <t>Tashlik</t>
  </si>
  <si>
    <t>Larry</t>
  </si>
  <si>
    <t xml:space="preserve">Recap → </t>
  </si>
  <si>
    <t>Meals</t>
  </si>
  <si>
    <t>fwestfall@cox.net</t>
  </si>
  <si>
    <t>I'll have the buffet</t>
  </si>
  <si>
    <t>No it is not my birth month</t>
  </si>
  <si>
    <t>Wilbert</t>
  </si>
  <si>
    <t>Bertever@bertever.com</t>
  </si>
  <si>
    <t>No</t>
  </si>
  <si>
    <t>Yes this meeting will be during my birth month</t>
  </si>
  <si>
    <t>bobcluskey@grccpa.com</t>
  </si>
  <si>
    <t>no</t>
  </si>
  <si>
    <t>Matheson</t>
  </si>
  <si>
    <t>Les</t>
  </si>
  <si>
    <t>matheson31@cox.net</t>
  </si>
  <si>
    <t>shotgun0603@yahoo.com</t>
  </si>
  <si>
    <t>Victoria Hansen Will have the buffet</t>
  </si>
  <si>
    <t>paulsingleton1@cox.net</t>
  </si>
  <si>
    <t>Williams</t>
  </si>
  <si>
    <t>Jerry</t>
  </si>
  <si>
    <t>jwilliams@eglinfcu.org</t>
  </si>
  <si>
    <t>No guest</t>
  </si>
  <si>
    <t>mel@melclaxton.com</t>
  </si>
  <si>
    <t>Ronald (Westy)</t>
  </si>
  <si>
    <t>westenbarg@aol.com</t>
  </si>
  <si>
    <t>Robert</t>
  </si>
  <si>
    <t>robert.e.black5@gmail.com</t>
  </si>
  <si>
    <t>none</t>
  </si>
  <si>
    <t>Errol-1@att.net</t>
  </si>
  <si>
    <t>twjensen1@cox.net</t>
  </si>
  <si>
    <t>Phillips</t>
  </si>
  <si>
    <t>Dennis</t>
  </si>
  <si>
    <t>dennphill@gmail.com</t>
  </si>
  <si>
    <t>larryd@mchsi.com</t>
  </si>
  <si>
    <t>cptgpj@earthlink.net</t>
  </si>
  <si>
    <t>yes spouse Lorraine</t>
  </si>
  <si>
    <t>chrishallion@aol.com</t>
  </si>
  <si>
    <t>Richard Hallion Buffet</t>
  </si>
  <si>
    <t>AAPULLEN@COX.NET</t>
  </si>
  <si>
    <t>NO</t>
  </si>
  <si>
    <t>Al</t>
  </si>
  <si>
    <t>alfred.bills@gmail.com</t>
  </si>
  <si>
    <t>Eschmann</t>
  </si>
  <si>
    <t>Karl</t>
  </si>
  <si>
    <t>phanfix@cox.net</t>
  </si>
  <si>
    <t>Gramm</t>
  </si>
  <si>
    <t>bobgramm5@gmail.com</t>
  </si>
  <si>
    <t>Kulow4@yahoo.com</t>
  </si>
  <si>
    <t>Cjbeam79@att.net</t>
  </si>
  <si>
    <t>frakesb@cox.net</t>
  </si>
  <si>
    <t>gwhanks@aol.com</t>
  </si>
  <si>
    <t>Dominique</t>
  </si>
  <si>
    <t>Lynn</t>
  </si>
  <si>
    <t>ldominique@aol.com</t>
  </si>
  <si>
    <t>Dnklitke@cox.net</t>
  </si>
  <si>
    <t>J3morris2@cox.net</t>
  </si>
  <si>
    <t>Richdulce@aol.com</t>
  </si>
  <si>
    <t>Van Chaney</t>
  </si>
  <si>
    <t>Dr. Elvira S.</t>
  </si>
  <si>
    <t>gntledoc75@hotmail.com</t>
  </si>
  <si>
    <t>Mitchell</t>
  </si>
  <si>
    <t>Gene</t>
  </si>
  <si>
    <t>Lois.gene.31@gmail.com</t>
  </si>
  <si>
    <t>Merkel</t>
  </si>
  <si>
    <t>Chuck</t>
  </si>
  <si>
    <t>drcemerkel@aol.com</t>
  </si>
  <si>
    <t>No Guests</t>
  </si>
  <si>
    <t>Walter</t>
  </si>
  <si>
    <t>tarbucket67@Yahoo.com</t>
  </si>
  <si>
    <t>NEGATIVE</t>
  </si>
  <si>
    <t>swberryfl@gmail.com</t>
  </si>
  <si>
    <t>Yes/Janet/Will have buffet</t>
  </si>
  <si>
    <t>rhhamilton@cox.net</t>
  </si>
  <si>
    <t>Meal Adjustments</t>
  </si>
  <si>
    <t>Azar</t>
  </si>
  <si>
    <t>Tom</t>
  </si>
  <si>
    <t>Andrew</t>
  </si>
  <si>
    <t>molarroller@gmail.com</t>
  </si>
  <si>
    <t>August</t>
  </si>
  <si>
    <t>fcashendricks@msn.com</t>
  </si>
  <si>
    <t>Allen</t>
  </si>
  <si>
    <t>bopper1@cox.net</t>
  </si>
  <si>
    <t>January</t>
  </si>
  <si>
    <t>Butler</t>
  </si>
  <si>
    <t>Westy</t>
  </si>
  <si>
    <t>Elvira</t>
  </si>
  <si>
    <t xml:space="preserve"> </t>
  </si>
  <si>
    <t>Richard Hallion</t>
  </si>
  <si>
    <t>Non-Member, guest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</si>
</sst>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sz val="16"/>
      <color rgb="FFFFFF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4" fontId="1" fillId="0" borderId="1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4" fontId="0" fillId="0" borderId="0" xfId="0" applyNumberFormat="1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/>
    </xf>
    <xf numFmtId="44" fontId="1" fillId="0" borderId="1" xfId="1" quotePrefix="1" applyFont="1" applyBorder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9" fillId="0" borderId="1" xfId="0" applyFont="1" applyBorder="1" applyAlignment="1">
      <alignment horizontal="center"/>
    </xf>
    <xf numFmtId="44" fontId="1" fillId="0" borderId="1" xfId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0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/>
    <xf numFmtId="0" fontId="2" fillId="0" borderId="1" xfId="0" applyFont="1" applyBorder="1" applyAlignment="1">
      <alignment horizontal="right" vertical="center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44" fontId="19" fillId="0" borderId="1" xfId="1" applyFont="1" applyBorder="1"/>
    <xf numFmtId="44" fontId="19" fillId="0" borderId="1" xfId="1" applyFont="1" applyBorder="1" applyAlignment="1"/>
    <xf numFmtId="44" fontId="19" fillId="0" borderId="1" xfId="1" applyFont="1" applyBorder="1" applyAlignment="1">
      <alignment horizontal="center"/>
    </xf>
    <xf numFmtId="15" fontId="6" fillId="0" borderId="0" xfId="0" quotePrefix="1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ont="1"/>
    <xf numFmtId="0" fontId="5" fillId="4" borderId="1" xfId="0" applyFont="1" applyFill="1" applyBorder="1" applyAlignment="1">
      <alignment vertical="center" wrapText="1"/>
    </xf>
    <xf numFmtId="0" fontId="20" fillId="3" borderId="1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L73"/>
  <sheetViews>
    <sheetView tabSelected="1" zoomScaleNormal="100" workbookViewId="0">
      <selection activeCell="G18" sqref="G18"/>
    </sheetView>
  </sheetViews>
  <sheetFormatPr defaultRowHeight="26.25" x14ac:dyDescent="0.25"/>
  <cols>
    <col min="1" max="1" width="19.5703125" customWidth="1"/>
    <col min="2" max="2" width="13.5703125" customWidth="1"/>
    <col min="3" max="3" width="18.7109375" style="7" customWidth="1"/>
    <col min="4" max="4" width="22.5703125" bestFit="1" customWidth="1"/>
    <col min="5" max="5" width="18.140625" customWidth="1"/>
    <col min="6" max="6" width="13.5703125" bestFit="1" customWidth="1"/>
    <col min="7" max="7" width="11.140625" style="7" bestFit="1" customWidth="1"/>
    <col min="8" max="8" width="11" style="28" bestFit="1" customWidth="1"/>
    <col min="10" max="10" width="17.85546875" bestFit="1" customWidth="1"/>
    <col min="11" max="12" width="10.5703125" bestFit="1" customWidth="1"/>
  </cols>
  <sheetData>
    <row r="1" spans="1:12" x14ac:dyDescent="0.35">
      <c r="A1" s="47" t="str">
        <f>"NWFMOA Lunch Meeting on "&amp;K4&amp;", "&amp;K5&amp;" "&amp;K6&amp;", "&amp;K7</f>
        <v>NWFMOA Lunch Meeting on Thursday, March 7, 2024</v>
      </c>
      <c r="B1" s="47"/>
      <c r="C1" s="47"/>
      <c r="D1" s="47"/>
      <c r="E1" s="47"/>
      <c r="F1" s="47"/>
      <c r="I1" s="10"/>
    </row>
    <row r="2" spans="1:12" ht="31.5" x14ac:dyDescent="0.25">
      <c r="A2" s="33" t="s">
        <v>4</v>
      </c>
      <c r="B2" s="33" t="s">
        <v>5</v>
      </c>
      <c r="C2" s="33" t="s">
        <v>6</v>
      </c>
      <c r="D2" s="33" t="s">
        <v>14</v>
      </c>
      <c r="E2" s="33" t="s">
        <v>7</v>
      </c>
      <c r="F2" s="27" t="s">
        <v>8</v>
      </c>
      <c r="G2" s="34" t="s">
        <v>51</v>
      </c>
      <c r="H2" s="35" t="s">
        <v>64</v>
      </c>
      <c r="J2" s="54" t="s">
        <v>36</v>
      </c>
      <c r="K2" s="54"/>
    </row>
    <row r="3" spans="1:12" ht="26.25" customHeight="1" x14ac:dyDescent="0.35">
      <c r="A3" s="4" t="s">
        <v>166</v>
      </c>
      <c r="B3" s="4" t="s">
        <v>25</v>
      </c>
      <c r="C3" s="5" t="s">
        <v>18</v>
      </c>
      <c r="D3" s="1"/>
      <c r="E3" s="5">
        <v>1</v>
      </c>
      <c r="F3" s="1"/>
      <c r="G3" s="3"/>
      <c r="H3" s="3"/>
      <c r="J3" s="21" t="s">
        <v>32</v>
      </c>
      <c r="K3" s="22">
        <v>45358</v>
      </c>
      <c r="L3" s="19"/>
    </row>
    <row r="4" spans="1:12" ht="26.25" customHeight="1" x14ac:dyDescent="0.35">
      <c r="A4" s="4" t="s">
        <v>160</v>
      </c>
      <c r="B4" s="4" t="s">
        <v>161</v>
      </c>
      <c r="C4" s="5" t="s">
        <v>18</v>
      </c>
      <c r="D4" s="1"/>
      <c r="E4" s="5">
        <v>1</v>
      </c>
      <c r="F4" s="1"/>
      <c r="G4" s="3"/>
      <c r="H4" s="3"/>
      <c r="J4" s="23" t="s">
        <v>35</v>
      </c>
      <c r="K4" s="24" t="str">
        <f>TEXT(K3,"dddd")</f>
        <v>Thursday</v>
      </c>
      <c r="L4" s="19"/>
    </row>
    <row r="5" spans="1:12" ht="26.25" customHeight="1" x14ac:dyDescent="0.35">
      <c r="A5" s="4" t="s">
        <v>73</v>
      </c>
      <c r="B5" s="4" t="s">
        <v>74</v>
      </c>
      <c r="C5" s="5" t="s">
        <v>18</v>
      </c>
      <c r="D5" s="1" t="s">
        <v>172</v>
      </c>
      <c r="E5" s="5">
        <v>1</v>
      </c>
      <c r="F5" s="1"/>
      <c r="G5" s="3"/>
      <c r="H5" s="3"/>
      <c r="J5" s="1" t="s">
        <v>52</v>
      </c>
      <c r="K5" s="8" t="str">
        <f>TEXT(K3,"mmmm")</f>
        <v>March</v>
      </c>
      <c r="L5" s="19"/>
    </row>
    <row r="6" spans="1:12" ht="26.25" customHeight="1" x14ac:dyDescent="0.35">
      <c r="A6" s="4" t="s">
        <v>65</v>
      </c>
      <c r="B6" s="4" t="s">
        <v>66</v>
      </c>
      <c r="C6" s="5" t="s">
        <v>18</v>
      </c>
      <c r="D6" s="4" t="s">
        <v>67</v>
      </c>
      <c r="E6" s="5">
        <v>2</v>
      </c>
      <c r="F6" s="1"/>
      <c r="G6" s="3"/>
      <c r="H6" s="3"/>
      <c r="J6" s="23" t="s">
        <v>34</v>
      </c>
      <c r="K6" s="25" t="str">
        <f>TEXT(K3,"d")</f>
        <v>7</v>
      </c>
      <c r="L6" s="19"/>
    </row>
    <row r="7" spans="1:12" ht="26.25" customHeight="1" x14ac:dyDescent="0.35">
      <c r="A7" s="4" t="s">
        <v>43</v>
      </c>
      <c r="B7" s="4" t="s">
        <v>126</v>
      </c>
      <c r="C7" s="5" t="s">
        <v>18</v>
      </c>
      <c r="D7" s="4" t="s">
        <v>172</v>
      </c>
      <c r="E7" s="5">
        <v>1</v>
      </c>
      <c r="F7" s="26" t="s">
        <v>30</v>
      </c>
      <c r="G7" s="3"/>
      <c r="H7" s="3"/>
      <c r="J7" s="23" t="s">
        <v>33</v>
      </c>
      <c r="K7" s="24" t="str">
        <f>TEXT(K3,"yyyy")</f>
        <v>2024</v>
      </c>
      <c r="L7" s="19"/>
    </row>
    <row r="8" spans="1:12" ht="26.25" customHeight="1" x14ac:dyDescent="0.35">
      <c r="A8" s="4" t="s">
        <v>78</v>
      </c>
      <c r="B8" s="4" t="s">
        <v>111</v>
      </c>
      <c r="C8" s="5" t="s">
        <v>47</v>
      </c>
      <c r="D8" s="29"/>
      <c r="E8" s="5">
        <v>1</v>
      </c>
      <c r="F8" s="1"/>
      <c r="G8" s="3"/>
      <c r="H8" s="3" t="s">
        <v>53</v>
      </c>
      <c r="J8" s="23" t="s">
        <v>37</v>
      </c>
      <c r="K8" s="24">
        <f>COUNTIF(F2:F43,"Birth Month")</f>
        <v>4</v>
      </c>
      <c r="L8" s="7"/>
    </row>
    <row r="9" spans="1:12" ht="26.25" customHeight="1" x14ac:dyDescent="0.35">
      <c r="A9" s="4" t="s">
        <v>169</v>
      </c>
      <c r="B9" s="4" t="s">
        <v>111</v>
      </c>
      <c r="C9" s="5" t="s">
        <v>18</v>
      </c>
      <c r="D9" s="59" t="s">
        <v>174</v>
      </c>
      <c r="E9" s="5">
        <v>1</v>
      </c>
      <c r="F9" s="1"/>
      <c r="G9" s="3"/>
      <c r="H9" s="3"/>
      <c r="J9" s="56"/>
      <c r="K9" s="57"/>
      <c r="L9" s="7"/>
    </row>
    <row r="10" spans="1:12" ht="26.25" customHeight="1" x14ac:dyDescent="0.35">
      <c r="A10" s="4" t="s">
        <v>46</v>
      </c>
      <c r="B10" s="4" t="s">
        <v>171</v>
      </c>
      <c r="C10" s="5" t="s">
        <v>47</v>
      </c>
      <c r="D10" s="29"/>
      <c r="E10" s="5">
        <v>1</v>
      </c>
      <c r="F10" s="23"/>
      <c r="G10" s="3"/>
      <c r="H10" s="3"/>
      <c r="L10" s="7"/>
    </row>
    <row r="11" spans="1:12" ht="21" x14ac:dyDescent="0.25">
      <c r="A11" s="36" t="s">
        <v>83</v>
      </c>
      <c r="B11" s="36" t="s">
        <v>84</v>
      </c>
      <c r="C11" s="3" t="s">
        <v>18</v>
      </c>
      <c r="D11" s="37" t="s">
        <v>172</v>
      </c>
      <c r="E11" s="3">
        <v>1</v>
      </c>
      <c r="F11" s="26" t="s">
        <v>30</v>
      </c>
      <c r="G11" s="3"/>
      <c r="H11" s="3"/>
      <c r="L11" s="7"/>
    </row>
    <row r="12" spans="1:12" ht="21" x14ac:dyDescent="0.25">
      <c r="A12" s="36" t="s">
        <v>72</v>
      </c>
      <c r="B12" s="36" t="s">
        <v>25</v>
      </c>
      <c r="C12" s="3" t="s">
        <v>18</v>
      </c>
      <c r="D12" s="37" t="s">
        <v>172</v>
      </c>
      <c r="E12" s="3">
        <v>1</v>
      </c>
      <c r="F12" s="23"/>
      <c r="G12" s="3"/>
      <c r="H12" s="3"/>
      <c r="L12" s="7"/>
    </row>
    <row r="13" spans="1:12" ht="26.25" customHeight="1" x14ac:dyDescent="0.35">
      <c r="A13" s="4" t="s">
        <v>82</v>
      </c>
      <c r="B13" s="4" t="s">
        <v>48</v>
      </c>
      <c r="C13" s="5" t="s">
        <v>18</v>
      </c>
      <c r="D13" s="4"/>
      <c r="E13" s="5">
        <v>1</v>
      </c>
      <c r="F13" s="1"/>
      <c r="G13" s="3"/>
      <c r="H13" s="3"/>
      <c r="L13" s="7"/>
    </row>
    <row r="14" spans="1:12" ht="26.25" customHeight="1" x14ac:dyDescent="0.35">
      <c r="A14" s="4" t="s">
        <v>137</v>
      </c>
      <c r="B14" s="4" t="s">
        <v>138</v>
      </c>
      <c r="C14" s="5" t="s">
        <v>18</v>
      </c>
      <c r="D14" s="4" t="s">
        <v>172</v>
      </c>
      <c r="E14" s="5">
        <v>1</v>
      </c>
      <c r="F14" s="1"/>
      <c r="G14" s="3"/>
      <c r="H14" s="3" t="s">
        <v>53</v>
      </c>
      <c r="L14" s="7"/>
    </row>
    <row r="15" spans="1:12" ht="26.25" customHeight="1" x14ac:dyDescent="0.35">
      <c r="A15" s="4" t="s">
        <v>128</v>
      </c>
      <c r="B15" s="4" t="s">
        <v>129</v>
      </c>
      <c r="C15" s="5" t="s">
        <v>18</v>
      </c>
      <c r="D15" s="4" t="s">
        <v>172</v>
      </c>
      <c r="E15" s="5">
        <v>1</v>
      </c>
      <c r="F15" s="1"/>
      <c r="G15" s="3"/>
      <c r="H15" s="3"/>
      <c r="L15" s="7"/>
    </row>
    <row r="16" spans="1:12" ht="26.25" customHeight="1" x14ac:dyDescent="0.35">
      <c r="A16" s="4" t="s">
        <v>44</v>
      </c>
      <c r="B16" s="4" t="s">
        <v>92</v>
      </c>
      <c r="C16" s="5" t="s">
        <v>18</v>
      </c>
      <c r="D16" s="4" t="s">
        <v>172</v>
      </c>
      <c r="E16" s="5">
        <v>1</v>
      </c>
      <c r="F16" s="26" t="s">
        <v>30</v>
      </c>
      <c r="G16" s="3"/>
      <c r="H16" s="3"/>
      <c r="L16" s="7"/>
    </row>
    <row r="17" spans="1:12" ht="26.25" customHeight="1" x14ac:dyDescent="0.35">
      <c r="A17" s="4" t="s">
        <v>22</v>
      </c>
      <c r="B17" s="4" t="s">
        <v>23</v>
      </c>
      <c r="C17" s="5" t="s">
        <v>18</v>
      </c>
      <c r="D17" s="4"/>
      <c r="E17" s="5">
        <v>1</v>
      </c>
      <c r="F17" s="1"/>
      <c r="G17" s="3"/>
      <c r="H17" s="39"/>
    </row>
    <row r="18" spans="1:12" ht="26.25" customHeight="1" x14ac:dyDescent="0.35">
      <c r="A18" s="4" t="s">
        <v>58</v>
      </c>
      <c r="B18" s="4" t="s">
        <v>79</v>
      </c>
      <c r="C18" s="5" t="s">
        <v>18</v>
      </c>
      <c r="D18" s="4" t="s">
        <v>172</v>
      </c>
      <c r="E18" s="5">
        <v>1</v>
      </c>
      <c r="F18" s="1"/>
      <c r="G18" s="60" t="s">
        <v>53</v>
      </c>
      <c r="H18" s="38"/>
    </row>
    <row r="19" spans="1:12" ht="26.25" customHeight="1" x14ac:dyDescent="0.35">
      <c r="A19" s="4" t="s">
        <v>131</v>
      </c>
      <c r="B19" s="4" t="s">
        <v>25</v>
      </c>
      <c r="C19" s="5" t="s">
        <v>18</v>
      </c>
      <c r="D19" s="4" t="s">
        <v>172</v>
      </c>
      <c r="E19" s="5">
        <v>1</v>
      </c>
      <c r="F19" s="1"/>
      <c r="G19" s="3"/>
      <c r="H19" s="39"/>
    </row>
    <row r="20" spans="1:12" ht="26.25" customHeight="1" x14ac:dyDescent="0.35">
      <c r="A20" s="4" t="s">
        <v>42</v>
      </c>
      <c r="B20" s="4" t="s">
        <v>45</v>
      </c>
      <c r="C20" s="5" t="s">
        <v>18</v>
      </c>
      <c r="D20" s="4" t="s">
        <v>173</v>
      </c>
      <c r="E20" s="5">
        <v>2</v>
      </c>
      <c r="F20" s="1"/>
      <c r="G20" s="3"/>
      <c r="H20" s="3"/>
    </row>
    <row r="21" spans="1:12" ht="26.25" customHeight="1" x14ac:dyDescent="0.35">
      <c r="A21" s="4" t="s">
        <v>80</v>
      </c>
      <c r="B21" s="4" t="s">
        <v>50</v>
      </c>
      <c r="C21" s="5" t="s">
        <v>18</v>
      </c>
      <c r="D21" s="4"/>
      <c r="E21" s="5">
        <v>1</v>
      </c>
      <c r="F21" s="1"/>
      <c r="G21" s="3"/>
      <c r="H21" s="3"/>
    </row>
    <row r="22" spans="1:12" ht="26.25" customHeight="1" x14ac:dyDescent="0.35">
      <c r="A22" s="4" t="s">
        <v>75</v>
      </c>
      <c r="B22" s="4" t="s">
        <v>48</v>
      </c>
      <c r="C22" s="5" t="s">
        <v>18</v>
      </c>
      <c r="D22" s="4" t="s">
        <v>172</v>
      </c>
      <c r="E22" s="5">
        <v>1</v>
      </c>
      <c r="F22" s="1"/>
      <c r="G22" s="3"/>
      <c r="H22" s="3"/>
    </row>
    <row r="23" spans="1:12" ht="26.25" customHeight="1" x14ac:dyDescent="0.35">
      <c r="A23" s="4" t="s">
        <v>2</v>
      </c>
      <c r="B23" s="4" t="s">
        <v>162</v>
      </c>
      <c r="C23" s="5" t="s">
        <v>18</v>
      </c>
      <c r="D23" s="4"/>
      <c r="E23" s="5">
        <v>1</v>
      </c>
      <c r="F23" s="1"/>
      <c r="G23" s="3"/>
      <c r="H23" s="3"/>
    </row>
    <row r="24" spans="1:12" ht="26.25" customHeight="1" x14ac:dyDescent="0.35">
      <c r="A24" s="4" t="s">
        <v>2</v>
      </c>
      <c r="B24" s="4" t="s">
        <v>3</v>
      </c>
      <c r="C24" s="5" t="s">
        <v>18</v>
      </c>
      <c r="D24" s="4"/>
      <c r="E24" s="5">
        <v>1</v>
      </c>
      <c r="F24" s="1"/>
      <c r="G24" s="3"/>
      <c r="H24" s="3"/>
    </row>
    <row r="25" spans="1:12" ht="26.25" customHeight="1" x14ac:dyDescent="0.35">
      <c r="A25" s="4" t="s">
        <v>61</v>
      </c>
      <c r="B25" s="4" t="s">
        <v>57</v>
      </c>
      <c r="C25" s="5" t="s">
        <v>18</v>
      </c>
      <c r="D25" s="4" t="s">
        <v>172</v>
      </c>
      <c r="E25" s="5">
        <v>1</v>
      </c>
      <c r="F25" s="1"/>
      <c r="G25" s="3"/>
      <c r="H25" s="3"/>
    </row>
    <row r="26" spans="1:12" ht="26.25" customHeight="1" x14ac:dyDescent="0.35">
      <c r="A26" s="4" t="s">
        <v>38</v>
      </c>
      <c r="B26" s="4" t="s">
        <v>31</v>
      </c>
      <c r="C26" s="5" t="s">
        <v>18</v>
      </c>
      <c r="D26" s="4"/>
      <c r="E26" s="5">
        <v>1</v>
      </c>
      <c r="F26" s="1"/>
      <c r="G26" s="3"/>
      <c r="H26" s="3"/>
    </row>
    <row r="27" spans="1:12" ht="26.25" customHeight="1" x14ac:dyDescent="0.35">
      <c r="A27" s="4" t="s">
        <v>26</v>
      </c>
      <c r="B27" s="4" t="s">
        <v>81</v>
      </c>
      <c r="C27" s="5" t="s">
        <v>18</v>
      </c>
      <c r="D27" s="4" t="s">
        <v>27</v>
      </c>
      <c r="E27" s="5">
        <v>2</v>
      </c>
      <c r="F27" s="1"/>
      <c r="G27" s="3"/>
      <c r="H27" s="3"/>
      <c r="L27" s="9"/>
    </row>
    <row r="28" spans="1:12" ht="26.25" customHeight="1" x14ac:dyDescent="0.35">
      <c r="A28" s="4" t="s">
        <v>28</v>
      </c>
      <c r="B28" s="4" t="s">
        <v>29</v>
      </c>
      <c r="C28" s="5" t="s">
        <v>18</v>
      </c>
      <c r="D28" s="4" t="s">
        <v>41</v>
      </c>
      <c r="E28" s="5">
        <v>2</v>
      </c>
      <c r="F28" s="1"/>
      <c r="G28" s="3"/>
      <c r="H28" s="3"/>
      <c r="L28" s="9"/>
    </row>
    <row r="29" spans="1:12" ht="26.25" customHeight="1" x14ac:dyDescent="0.35">
      <c r="A29" s="4" t="s">
        <v>59</v>
      </c>
      <c r="B29" s="4" t="s">
        <v>60</v>
      </c>
      <c r="C29" s="5" t="s">
        <v>18</v>
      </c>
      <c r="D29" s="4" t="s">
        <v>172</v>
      </c>
      <c r="E29" s="5">
        <v>1</v>
      </c>
      <c r="F29" s="26" t="s">
        <v>30</v>
      </c>
      <c r="G29" s="3"/>
      <c r="H29" s="3"/>
      <c r="L29" s="9"/>
    </row>
    <row r="30" spans="1:12" ht="26.25" customHeight="1" x14ac:dyDescent="0.35">
      <c r="A30" s="4" t="s">
        <v>54</v>
      </c>
      <c r="B30" s="4" t="s">
        <v>55</v>
      </c>
      <c r="C30" s="5" t="s">
        <v>18</v>
      </c>
      <c r="D30" s="4" t="s">
        <v>172</v>
      </c>
      <c r="E30" s="5">
        <v>1</v>
      </c>
      <c r="F30" s="1"/>
      <c r="G30" s="3"/>
      <c r="H30" s="3"/>
      <c r="L30" s="9"/>
    </row>
    <row r="31" spans="1:12" ht="21" x14ac:dyDescent="0.25">
      <c r="A31" s="36" t="s">
        <v>98</v>
      </c>
      <c r="B31" s="36" t="s">
        <v>99</v>
      </c>
      <c r="C31" s="3" t="s">
        <v>18</v>
      </c>
      <c r="D31" s="29"/>
      <c r="E31" s="3">
        <v>1</v>
      </c>
      <c r="F31" s="1"/>
      <c r="G31" s="3"/>
      <c r="H31" s="3"/>
      <c r="J31" s="20"/>
      <c r="K31" s="20"/>
    </row>
    <row r="32" spans="1:12" ht="21" x14ac:dyDescent="0.25">
      <c r="A32" s="36" t="s">
        <v>149</v>
      </c>
      <c r="B32" s="36" t="s">
        <v>150</v>
      </c>
      <c r="C32" s="3" t="s">
        <v>18</v>
      </c>
      <c r="D32" s="29"/>
      <c r="E32" s="3">
        <v>1</v>
      </c>
      <c r="F32" s="1"/>
      <c r="G32" s="3"/>
      <c r="H32" s="3" t="s">
        <v>53</v>
      </c>
      <c r="J32" s="20"/>
      <c r="K32" s="20"/>
    </row>
    <row r="33" spans="1:12" ht="26.25" customHeight="1" x14ac:dyDescent="0.35">
      <c r="A33" s="4" t="s">
        <v>146</v>
      </c>
      <c r="B33" s="4" t="s">
        <v>147</v>
      </c>
      <c r="C33" s="5" t="s">
        <v>18</v>
      </c>
      <c r="D33" s="4" t="s">
        <v>172</v>
      </c>
      <c r="E33" s="5">
        <v>1</v>
      </c>
      <c r="F33" s="1"/>
      <c r="G33" s="3"/>
      <c r="H33" s="3" t="s">
        <v>53</v>
      </c>
      <c r="J33" s="20"/>
      <c r="K33" s="20"/>
    </row>
    <row r="34" spans="1:12" ht="26.25" customHeight="1" x14ac:dyDescent="0.35">
      <c r="A34" s="4" t="s">
        <v>76</v>
      </c>
      <c r="B34" s="4" t="s">
        <v>77</v>
      </c>
      <c r="C34" s="5" t="s">
        <v>18</v>
      </c>
      <c r="D34" s="4" t="s">
        <v>172</v>
      </c>
      <c r="E34" s="5">
        <v>1</v>
      </c>
      <c r="F34" s="1"/>
      <c r="G34" s="3"/>
      <c r="H34" s="3"/>
      <c r="J34" s="20"/>
      <c r="K34" s="20"/>
    </row>
    <row r="35" spans="1:12" ht="26.25" customHeight="1" x14ac:dyDescent="0.35">
      <c r="A35" s="4" t="s">
        <v>116</v>
      </c>
      <c r="B35" s="4" t="s">
        <v>117</v>
      </c>
      <c r="C35" s="5" t="s">
        <v>18</v>
      </c>
      <c r="D35" s="4" t="s">
        <v>172</v>
      </c>
      <c r="E35" s="5">
        <v>1</v>
      </c>
      <c r="F35" s="1"/>
      <c r="G35" s="3"/>
      <c r="H35" s="3"/>
      <c r="J35" s="20"/>
      <c r="K35" s="20"/>
    </row>
    <row r="36" spans="1:12" ht="26.25" customHeight="1" x14ac:dyDescent="0.35">
      <c r="A36" s="4" t="s">
        <v>68</v>
      </c>
      <c r="B36" s="4" t="s">
        <v>69</v>
      </c>
      <c r="C36" s="5" t="s">
        <v>18</v>
      </c>
      <c r="D36" s="4" t="s">
        <v>172</v>
      </c>
      <c r="E36" s="5">
        <v>1</v>
      </c>
      <c r="F36" s="1"/>
      <c r="G36" s="3"/>
      <c r="H36" s="3"/>
      <c r="J36" s="20"/>
      <c r="K36" s="20"/>
    </row>
    <row r="37" spans="1:12" ht="26.25" customHeight="1" x14ac:dyDescent="0.35">
      <c r="A37" s="4" t="s">
        <v>39</v>
      </c>
      <c r="B37" s="4" t="s">
        <v>40</v>
      </c>
      <c r="C37" s="5" t="s">
        <v>18</v>
      </c>
      <c r="D37" s="4" t="s">
        <v>172</v>
      </c>
      <c r="E37" s="5">
        <v>1</v>
      </c>
      <c r="F37" s="1"/>
      <c r="G37" s="3"/>
      <c r="H37" s="3"/>
      <c r="J37" s="20"/>
      <c r="K37" s="20"/>
    </row>
    <row r="38" spans="1:12" ht="26.25" customHeight="1" x14ac:dyDescent="0.35">
      <c r="A38" s="4" t="s">
        <v>49</v>
      </c>
      <c r="B38" s="4" t="s">
        <v>153</v>
      </c>
      <c r="C38" s="5" t="s">
        <v>18</v>
      </c>
      <c r="D38" s="4"/>
      <c r="E38" s="5">
        <v>1</v>
      </c>
      <c r="F38" s="1"/>
      <c r="G38" s="3"/>
      <c r="H38" s="3"/>
      <c r="J38" s="20"/>
      <c r="K38" s="20"/>
    </row>
    <row r="39" spans="1:12" ht="26.25" customHeight="1" x14ac:dyDescent="0.35">
      <c r="A39" s="4" t="s">
        <v>70</v>
      </c>
      <c r="B39" s="4" t="s">
        <v>71</v>
      </c>
      <c r="C39" s="5" t="s">
        <v>18</v>
      </c>
      <c r="D39" s="4" t="s">
        <v>143</v>
      </c>
      <c r="E39" s="5">
        <v>2</v>
      </c>
      <c r="F39" s="1"/>
      <c r="G39" s="3"/>
      <c r="H39" s="3"/>
      <c r="K39" s="9"/>
      <c r="L39" s="9"/>
    </row>
    <row r="40" spans="1:12" ht="26.25" customHeight="1" x14ac:dyDescent="0.35">
      <c r="A40" s="4" t="s">
        <v>85</v>
      </c>
      <c r="B40" s="4" t="s">
        <v>86</v>
      </c>
      <c r="C40" s="5" t="s">
        <v>18</v>
      </c>
      <c r="D40" s="4" t="s">
        <v>172</v>
      </c>
      <c r="E40" s="5">
        <v>1</v>
      </c>
      <c r="F40" s="1"/>
      <c r="G40" s="3"/>
      <c r="H40" s="3"/>
      <c r="K40" s="9"/>
      <c r="L40" s="9"/>
    </row>
    <row r="41" spans="1:12" ht="26.25" customHeight="1" x14ac:dyDescent="0.35">
      <c r="A41" s="4" t="s">
        <v>56</v>
      </c>
      <c r="B41" s="4" t="s">
        <v>170</v>
      </c>
      <c r="C41" s="5" t="s">
        <v>18</v>
      </c>
      <c r="D41" s="4" t="s">
        <v>172</v>
      </c>
      <c r="E41" s="5">
        <v>1</v>
      </c>
      <c r="F41" s="1"/>
      <c r="G41" s="3"/>
      <c r="H41" s="3"/>
      <c r="K41" s="9"/>
      <c r="L41" s="9"/>
    </row>
    <row r="42" spans="1:12" ht="26.25" customHeight="1" x14ac:dyDescent="0.35">
      <c r="A42" s="4" t="s">
        <v>0</v>
      </c>
      <c r="B42" s="4" t="s">
        <v>1</v>
      </c>
      <c r="C42" s="5" t="s">
        <v>18</v>
      </c>
      <c r="D42" s="4"/>
      <c r="E42" s="5">
        <v>1</v>
      </c>
      <c r="F42" s="1"/>
      <c r="G42" s="3"/>
      <c r="H42" s="3"/>
      <c r="K42" s="9"/>
      <c r="L42" s="9"/>
    </row>
    <row r="43" spans="1:12" ht="26.25" customHeight="1" x14ac:dyDescent="0.35">
      <c r="A43" s="4" t="s">
        <v>104</v>
      </c>
      <c r="B43" s="4" t="s">
        <v>105</v>
      </c>
      <c r="C43" s="5" t="s">
        <v>18</v>
      </c>
      <c r="D43" s="4"/>
      <c r="E43" s="5">
        <v>1</v>
      </c>
      <c r="F43" s="1"/>
      <c r="G43" s="3"/>
      <c r="H43" s="3" t="s">
        <v>53</v>
      </c>
      <c r="K43" s="9"/>
      <c r="L43" s="9"/>
    </row>
    <row r="44" spans="1:12" ht="26.25" customHeight="1" x14ac:dyDescent="0.25">
      <c r="A44" s="13"/>
      <c r="B44" s="13"/>
      <c r="C44" s="41" t="s">
        <v>87</v>
      </c>
      <c r="D44" s="30">
        <f>SUMIF(C2:C43,"Meal",E2:E43)</f>
        <v>44</v>
      </c>
      <c r="E44" s="30">
        <f>SUMIF(C2:C43,"Meeting Only",E2:E43)</f>
        <v>2</v>
      </c>
      <c r="F44" s="30">
        <f>+K8</f>
        <v>4</v>
      </c>
      <c r="G44" s="30">
        <f>COUNTA(G3:G43)</f>
        <v>1</v>
      </c>
      <c r="H44" s="30">
        <f>COUNTA(H3:H43)</f>
        <v>5</v>
      </c>
      <c r="K44" s="9"/>
      <c r="L44" s="9"/>
    </row>
    <row r="45" spans="1:12" ht="21" x14ac:dyDescent="0.25">
      <c r="A45" s="13"/>
      <c r="B45" s="13"/>
      <c r="C45" s="14"/>
      <c r="D45" s="31" t="s">
        <v>88</v>
      </c>
      <c r="E45" s="31" t="s">
        <v>47</v>
      </c>
      <c r="F45" s="31" t="s">
        <v>37</v>
      </c>
      <c r="G45" s="31" t="s">
        <v>63</v>
      </c>
      <c r="H45" s="32" t="s">
        <v>62</v>
      </c>
    </row>
    <row r="46" spans="1:12" x14ac:dyDescent="0.3">
      <c r="A46" s="48" t="s">
        <v>17</v>
      </c>
      <c r="B46" s="48"/>
      <c r="C46" s="48"/>
      <c r="D46" s="48"/>
      <c r="E46" s="48"/>
      <c r="F46" s="48"/>
    </row>
    <row r="47" spans="1:12" x14ac:dyDescent="0.3">
      <c r="A47" s="17" t="s">
        <v>4</v>
      </c>
      <c r="B47" s="17" t="s">
        <v>5</v>
      </c>
      <c r="C47" s="17" t="s">
        <v>6</v>
      </c>
      <c r="D47" s="17" t="s">
        <v>14</v>
      </c>
      <c r="E47" s="17" t="s">
        <v>7</v>
      </c>
      <c r="F47" s="11" t="s">
        <v>8</v>
      </c>
    </row>
    <row r="48" spans="1:12" x14ac:dyDescent="0.3">
      <c r="A48" s="16"/>
      <c r="B48" s="16"/>
      <c r="C48" s="15"/>
      <c r="D48" s="16"/>
      <c r="E48" s="16"/>
      <c r="F48" s="16"/>
    </row>
    <row r="49" spans="1:6" x14ac:dyDescent="0.3">
      <c r="A49" s="16"/>
      <c r="B49" s="16"/>
      <c r="C49" s="15"/>
      <c r="D49" s="16"/>
      <c r="E49" s="16"/>
      <c r="F49" s="16"/>
    </row>
    <row r="50" spans="1:6" x14ac:dyDescent="0.35">
      <c r="A50" s="49" t="s">
        <v>9</v>
      </c>
      <c r="B50" s="50"/>
      <c r="C50" s="50"/>
      <c r="D50" s="50"/>
      <c r="E50" s="50"/>
      <c r="F50" s="51"/>
    </row>
    <row r="51" spans="1:6" x14ac:dyDescent="0.35">
      <c r="A51" s="53" t="s">
        <v>24</v>
      </c>
      <c r="B51" s="52" t="s">
        <v>12</v>
      </c>
      <c r="C51" s="52"/>
      <c r="D51" s="5">
        <f>SUMIF(C1:C44,"Meal",E1:E44)</f>
        <v>44</v>
      </c>
      <c r="E51" s="18" t="str">
        <f>"@ "&amp;"$16.00"</f>
        <v>@ $16.00</v>
      </c>
      <c r="F51" s="6">
        <f>+D51*16</f>
        <v>704</v>
      </c>
    </row>
    <row r="52" spans="1:6" x14ac:dyDescent="0.35">
      <c r="A52" s="53"/>
      <c r="B52" s="52" t="s">
        <v>11</v>
      </c>
      <c r="C52" s="52"/>
      <c r="D52" s="40"/>
      <c r="E52" s="18" t="str">
        <f>"@ "&amp;"$16.00"</f>
        <v>@ $16.00</v>
      </c>
      <c r="F52" s="4"/>
    </row>
    <row r="53" spans="1:6" x14ac:dyDescent="0.35">
      <c r="A53" s="53"/>
      <c r="B53" s="52" t="s">
        <v>10</v>
      </c>
      <c r="C53" s="52"/>
      <c r="D53" s="5">
        <f>SUMIF(C3:C46,"Meeting Only",E3:E46)</f>
        <v>2</v>
      </c>
      <c r="E53" s="18" t="str">
        <f>"@ "&amp;"$  0.00"</f>
        <v>@ $  0.00</v>
      </c>
      <c r="F53" s="12" t="s">
        <v>19</v>
      </c>
    </row>
    <row r="54" spans="1:6" x14ac:dyDescent="0.35">
      <c r="A54" s="53"/>
      <c r="B54" s="52" t="s">
        <v>13</v>
      </c>
      <c r="C54" s="52"/>
      <c r="D54" s="4"/>
      <c r="E54" s="18" t="str">
        <f>"@ "&amp;"$16.00"</f>
        <v>@ $16.00</v>
      </c>
      <c r="F54" s="6"/>
    </row>
    <row r="55" spans="1:6" ht="15.75" customHeight="1" x14ac:dyDescent="0.25">
      <c r="A55" s="2"/>
    </row>
    <row r="56" spans="1:6" ht="18.75" customHeight="1" x14ac:dyDescent="0.3">
      <c r="A56" s="55" t="s">
        <v>21</v>
      </c>
      <c r="B56" s="55"/>
      <c r="C56" s="55"/>
      <c r="D56" s="55"/>
      <c r="E56" s="55"/>
      <c r="F56" s="55"/>
    </row>
    <row r="57" spans="1:6" x14ac:dyDescent="0.3">
      <c r="A57" s="42" t="s">
        <v>16</v>
      </c>
      <c r="B57" s="42" t="s">
        <v>15</v>
      </c>
      <c r="C57" s="42" t="s">
        <v>16</v>
      </c>
      <c r="D57" s="42" t="s">
        <v>15</v>
      </c>
      <c r="E57" s="42" t="s">
        <v>16</v>
      </c>
      <c r="F57" s="42" t="s">
        <v>15</v>
      </c>
    </row>
    <row r="58" spans="1:6" ht="20.25" customHeight="1" x14ac:dyDescent="0.3">
      <c r="A58" s="43">
        <f>+D51-10</f>
        <v>34</v>
      </c>
      <c r="B58" s="44">
        <f>+A58*16</f>
        <v>544</v>
      </c>
      <c r="C58" s="43">
        <f>+A64+1</f>
        <v>41</v>
      </c>
      <c r="D58" s="45">
        <f>+C58*16</f>
        <v>656</v>
      </c>
      <c r="E58" s="43">
        <f>+C64+1</f>
        <v>48</v>
      </c>
      <c r="F58" s="46">
        <f>+E58*16</f>
        <v>768</v>
      </c>
    </row>
    <row r="59" spans="1:6" ht="20.25" customHeight="1" x14ac:dyDescent="0.3">
      <c r="A59" s="43">
        <f>+A58+1</f>
        <v>35</v>
      </c>
      <c r="B59" s="44">
        <f t="shared" ref="B59:B64" si="0">+A59*16</f>
        <v>560</v>
      </c>
      <c r="C59" s="43">
        <f>+C58+1</f>
        <v>42</v>
      </c>
      <c r="D59" s="45">
        <f t="shared" ref="D59:D64" si="1">+C59*16</f>
        <v>672</v>
      </c>
      <c r="E59" s="43">
        <f>+E58+1</f>
        <v>49</v>
      </c>
      <c r="F59" s="46">
        <f t="shared" ref="F59:F64" si="2">+E59*16</f>
        <v>784</v>
      </c>
    </row>
    <row r="60" spans="1:6" ht="20.25" customHeight="1" x14ac:dyDescent="0.3">
      <c r="A60" s="43">
        <f t="shared" ref="A60:A62" si="3">+A59+1</f>
        <v>36</v>
      </c>
      <c r="B60" s="44">
        <f t="shared" si="0"/>
        <v>576</v>
      </c>
      <c r="C60" s="43">
        <f t="shared" ref="C60:C62" si="4">+C59+1</f>
        <v>43</v>
      </c>
      <c r="D60" s="45">
        <f t="shared" si="1"/>
        <v>688</v>
      </c>
      <c r="E60" s="43">
        <f t="shared" ref="E60:E62" si="5">+E59+1</f>
        <v>50</v>
      </c>
      <c r="F60" s="46">
        <f t="shared" si="2"/>
        <v>800</v>
      </c>
    </row>
    <row r="61" spans="1:6" ht="20.25" customHeight="1" x14ac:dyDescent="0.3">
      <c r="A61" s="43">
        <f t="shared" si="3"/>
        <v>37</v>
      </c>
      <c r="B61" s="44">
        <f t="shared" si="0"/>
        <v>592</v>
      </c>
      <c r="C61" s="43">
        <f t="shared" si="4"/>
        <v>44</v>
      </c>
      <c r="D61" s="45">
        <f t="shared" si="1"/>
        <v>704</v>
      </c>
      <c r="E61" s="43">
        <f t="shared" si="5"/>
        <v>51</v>
      </c>
      <c r="F61" s="46">
        <f t="shared" si="2"/>
        <v>816</v>
      </c>
    </row>
    <row r="62" spans="1:6" ht="20.25" customHeight="1" x14ac:dyDescent="0.3">
      <c r="A62" s="43">
        <f t="shared" si="3"/>
        <v>38</v>
      </c>
      <c r="B62" s="44">
        <f t="shared" si="0"/>
        <v>608</v>
      </c>
      <c r="C62" s="43">
        <f t="shared" si="4"/>
        <v>45</v>
      </c>
      <c r="D62" s="45">
        <f t="shared" si="1"/>
        <v>720</v>
      </c>
      <c r="E62" s="43">
        <f t="shared" si="5"/>
        <v>52</v>
      </c>
      <c r="F62" s="46">
        <f t="shared" si="2"/>
        <v>832</v>
      </c>
    </row>
    <row r="63" spans="1:6" ht="20.25" customHeight="1" x14ac:dyDescent="0.3">
      <c r="A63" s="43">
        <f>+A62+1</f>
        <v>39</v>
      </c>
      <c r="B63" s="44">
        <f t="shared" si="0"/>
        <v>624</v>
      </c>
      <c r="C63" s="43">
        <f>+C62+1</f>
        <v>46</v>
      </c>
      <c r="D63" s="45">
        <f t="shared" si="1"/>
        <v>736</v>
      </c>
      <c r="E63" s="43">
        <f>+E62+1</f>
        <v>53</v>
      </c>
      <c r="F63" s="46">
        <f t="shared" si="2"/>
        <v>848</v>
      </c>
    </row>
    <row r="64" spans="1:6" ht="20.25" customHeight="1" x14ac:dyDescent="0.3">
      <c r="A64" s="43">
        <f>+A63+1</f>
        <v>40</v>
      </c>
      <c r="B64" s="44">
        <f t="shared" si="0"/>
        <v>640</v>
      </c>
      <c r="C64" s="43">
        <f>+C63+1</f>
        <v>47</v>
      </c>
      <c r="D64" s="45">
        <f t="shared" si="1"/>
        <v>752</v>
      </c>
      <c r="E64" s="43">
        <f>+E63+1</f>
        <v>54</v>
      </c>
      <c r="F64" s="46">
        <f t="shared" si="2"/>
        <v>864</v>
      </c>
    </row>
    <row r="65" spans="1:6" x14ac:dyDescent="0.3">
      <c r="A65" s="55" t="s">
        <v>20</v>
      </c>
      <c r="B65" s="55"/>
      <c r="C65" s="55"/>
      <c r="D65" s="55"/>
      <c r="E65" s="55"/>
      <c r="F65" s="55"/>
    </row>
    <row r="66" spans="1:6" ht="21" customHeight="1" x14ac:dyDescent="0.3">
      <c r="A66" s="42" t="s">
        <v>16</v>
      </c>
      <c r="B66" s="42" t="s">
        <v>15</v>
      </c>
      <c r="C66" s="42" t="s">
        <v>16</v>
      </c>
      <c r="D66" s="42" t="s">
        <v>15</v>
      </c>
      <c r="E66" s="42" t="s">
        <v>16</v>
      </c>
      <c r="F66" s="42" t="s">
        <v>15</v>
      </c>
    </row>
    <row r="67" spans="1:6" ht="21" customHeight="1" x14ac:dyDescent="0.3">
      <c r="A67" s="43">
        <f>+D51-10</f>
        <v>34</v>
      </c>
      <c r="B67" s="44">
        <f>+A67*14.5</f>
        <v>493</v>
      </c>
      <c r="C67" s="43">
        <f>+A73+1</f>
        <v>41</v>
      </c>
      <c r="D67" s="44">
        <f>+C67*14.5</f>
        <v>594.5</v>
      </c>
      <c r="E67" s="43">
        <f>+C73+1</f>
        <v>48</v>
      </c>
      <c r="F67" s="46">
        <f>+E67*14.5</f>
        <v>696</v>
      </c>
    </row>
    <row r="68" spans="1:6" ht="21" customHeight="1" x14ac:dyDescent="0.3">
      <c r="A68" s="43">
        <f>+A67+1</f>
        <v>35</v>
      </c>
      <c r="B68" s="44">
        <f t="shared" ref="B68:B73" si="6">+A68*14.5</f>
        <v>507.5</v>
      </c>
      <c r="C68" s="43">
        <f>+C67+1</f>
        <v>42</v>
      </c>
      <c r="D68" s="44">
        <f t="shared" ref="D68:D73" si="7">+C68*14.5</f>
        <v>609</v>
      </c>
      <c r="E68" s="43">
        <f>+E67+1</f>
        <v>49</v>
      </c>
      <c r="F68" s="46">
        <f t="shared" ref="F68:F73" si="8">+E68*14.5</f>
        <v>710.5</v>
      </c>
    </row>
    <row r="69" spans="1:6" ht="21" customHeight="1" x14ac:dyDescent="0.3">
      <c r="A69" s="43">
        <f t="shared" ref="A69:A71" si="9">+A68+1</f>
        <v>36</v>
      </c>
      <c r="B69" s="44">
        <f t="shared" si="6"/>
        <v>522</v>
      </c>
      <c r="C69" s="43">
        <f t="shared" ref="C69:C71" si="10">+C68+1</f>
        <v>43</v>
      </c>
      <c r="D69" s="44">
        <f t="shared" si="7"/>
        <v>623.5</v>
      </c>
      <c r="E69" s="43">
        <f t="shared" ref="E69:E71" si="11">+E68+1</f>
        <v>50</v>
      </c>
      <c r="F69" s="46">
        <f t="shared" si="8"/>
        <v>725</v>
      </c>
    </row>
    <row r="70" spans="1:6" ht="21" customHeight="1" x14ac:dyDescent="0.3">
      <c r="A70" s="43">
        <f t="shared" si="9"/>
        <v>37</v>
      </c>
      <c r="B70" s="44">
        <f t="shared" si="6"/>
        <v>536.5</v>
      </c>
      <c r="C70" s="43">
        <f t="shared" si="10"/>
        <v>44</v>
      </c>
      <c r="D70" s="44">
        <f t="shared" si="7"/>
        <v>638</v>
      </c>
      <c r="E70" s="43">
        <f t="shared" si="11"/>
        <v>51</v>
      </c>
      <c r="F70" s="46">
        <f t="shared" si="8"/>
        <v>739.5</v>
      </c>
    </row>
    <row r="71" spans="1:6" ht="21" customHeight="1" x14ac:dyDescent="0.3">
      <c r="A71" s="43">
        <f t="shared" si="9"/>
        <v>38</v>
      </c>
      <c r="B71" s="44">
        <f t="shared" si="6"/>
        <v>551</v>
      </c>
      <c r="C71" s="43">
        <f t="shared" si="10"/>
        <v>45</v>
      </c>
      <c r="D71" s="44">
        <f t="shared" si="7"/>
        <v>652.5</v>
      </c>
      <c r="E71" s="43">
        <f t="shared" si="11"/>
        <v>52</v>
      </c>
      <c r="F71" s="46">
        <f t="shared" si="8"/>
        <v>754</v>
      </c>
    </row>
    <row r="72" spans="1:6" ht="21" customHeight="1" x14ac:dyDescent="0.3">
      <c r="A72" s="43">
        <f>+A71+1</f>
        <v>39</v>
      </c>
      <c r="B72" s="44">
        <f t="shared" si="6"/>
        <v>565.5</v>
      </c>
      <c r="C72" s="43">
        <f>+C71+1</f>
        <v>46</v>
      </c>
      <c r="D72" s="44">
        <f t="shared" si="7"/>
        <v>667</v>
      </c>
      <c r="E72" s="43">
        <f>+E71+1</f>
        <v>53</v>
      </c>
      <c r="F72" s="46">
        <f t="shared" si="8"/>
        <v>768.5</v>
      </c>
    </row>
    <row r="73" spans="1:6" ht="21" customHeight="1" x14ac:dyDescent="0.3">
      <c r="A73" s="43">
        <f>+A72+1</f>
        <v>40</v>
      </c>
      <c r="B73" s="44">
        <f t="shared" si="6"/>
        <v>580</v>
      </c>
      <c r="C73" s="43">
        <f>+C72+1</f>
        <v>47</v>
      </c>
      <c r="D73" s="44">
        <f t="shared" si="7"/>
        <v>681.5</v>
      </c>
      <c r="E73" s="43">
        <f>+E72+1</f>
        <v>54</v>
      </c>
      <c r="F73" s="46">
        <f t="shared" si="8"/>
        <v>783</v>
      </c>
    </row>
  </sheetData>
  <autoFilter ref="A2:F44" xr:uid="{DB254B10-4413-43EB-8853-D861DB0B9014}"/>
  <sortState xmlns:xlrd2="http://schemas.microsoft.com/office/spreadsheetml/2017/richdata2" ref="A6:E43">
    <sortCondition ref="A6:A43"/>
  </sortState>
  <mergeCells count="11">
    <mergeCell ref="J2:K2"/>
    <mergeCell ref="A65:F65"/>
    <mergeCell ref="A56:F56"/>
    <mergeCell ref="B53:C53"/>
    <mergeCell ref="B54:C54"/>
    <mergeCell ref="A1:F1"/>
    <mergeCell ref="A46:F46"/>
    <mergeCell ref="A50:F50"/>
    <mergeCell ref="B52:C52"/>
    <mergeCell ref="B51:C51"/>
    <mergeCell ref="A51:A54"/>
  </mergeCells>
  <pageMargins left="0.5" right="0.5" top="0.5" bottom="0.5" header="0.3" footer="0.3"/>
  <pageSetup scale="74" fitToHeight="0" orientation="portrait" horizontalDpi="4294967292" verticalDpi="4294967293" r:id="rId1"/>
  <rowBreaks count="1" manualBreakCount="1">
    <brk id="38" max="7" man="1"/>
  </rowBreaks>
  <ignoredErrors>
    <ignoredError sqref="B59:B61 B62:B64 D58:D64 C58:C64 E58:E64 B68:B73 D67:D73 C67:C73 E67:E73 E53" formula="1"/>
    <ignoredError sqref="F5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N43"/>
  <sheetViews>
    <sheetView zoomScaleNormal="100" workbookViewId="0">
      <selection sqref="A1:E41"/>
    </sheetView>
  </sheetViews>
  <sheetFormatPr defaultRowHeight="15" x14ac:dyDescent="0.25"/>
  <sheetData>
    <row r="1" spans="1:14" x14ac:dyDescent="0.25">
      <c r="A1" t="s">
        <v>166</v>
      </c>
      <c r="B1" t="s">
        <v>25</v>
      </c>
      <c r="C1" t="s">
        <v>18</v>
      </c>
      <c r="E1">
        <v>1</v>
      </c>
      <c r="F1" t="str">
        <f>IF(A1=G1,"","NO")</f>
        <v/>
      </c>
      <c r="G1" t="s">
        <v>166</v>
      </c>
      <c r="H1" t="s">
        <v>25</v>
      </c>
      <c r="I1" t="s">
        <v>167</v>
      </c>
      <c r="J1" t="s">
        <v>90</v>
      </c>
      <c r="M1" t="s">
        <v>168</v>
      </c>
      <c r="N1">
        <v>1</v>
      </c>
    </row>
    <row r="2" spans="1:14" x14ac:dyDescent="0.25">
      <c r="A2" t="s">
        <v>160</v>
      </c>
      <c r="B2" t="s">
        <v>161</v>
      </c>
      <c r="C2" t="s">
        <v>18</v>
      </c>
      <c r="E2">
        <v>1</v>
      </c>
      <c r="F2" t="str">
        <f t="shared" ref="F2:F43" si="0">IF(A2=G2,"","NO")</f>
        <v/>
      </c>
      <c r="G2" t="s">
        <v>160</v>
      </c>
      <c r="H2" t="s">
        <v>161</v>
      </c>
      <c r="J2" t="s">
        <v>90</v>
      </c>
      <c r="N2">
        <v>1</v>
      </c>
    </row>
    <row r="3" spans="1:14" x14ac:dyDescent="0.25">
      <c r="A3" t="s">
        <v>73</v>
      </c>
      <c r="B3" t="s">
        <v>74</v>
      </c>
      <c r="C3" t="s">
        <v>18</v>
      </c>
      <c r="D3" t="s">
        <v>172</v>
      </c>
      <c r="E3">
        <v>1</v>
      </c>
      <c r="F3" t="str">
        <f t="shared" si="0"/>
        <v/>
      </c>
      <c r="G3" t="s">
        <v>73</v>
      </c>
      <c r="H3" t="s">
        <v>74</v>
      </c>
      <c r="I3" t="s">
        <v>134</v>
      </c>
      <c r="J3" t="s">
        <v>90</v>
      </c>
      <c r="K3" t="s">
        <v>94</v>
      </c>
      <c r="M3" t="s">
        <v>91</v>
      </c>
      <c r="N3">
        <v>1</v>
      </c>
    </row>
    <row r="4" spans="1:14" x14ac:dyDescent="0.25">
      <c r="A4" t="s">
        <v>65</v>
      </c>
      <c r="B4" t="s">
        <v>66</v>
      </c>
      <c r="C4" t="s">
        <v>18</v>
      </c>
      <c r="D4" t="s">
        <v>67</v>
      </c>
      <c r="E4">
        <v>2</v>
      </c>
      <c r="F4" t="str">
        <f t="shared" si="0"/>
        <v/>
      </c>
      <c r="G4" t="s">
        <v>65</v>
      </c>
      <c r="H4" t="s">
        <v>66</v>
      </c>
      <c r="I4" t="s">
        <v>156</v>
      </c>
      <c r="J4" t="s">
        <v>90</v>
      </c>
      <c r="K4" t="s">
        <v>157</v>
      </c>
      <c r="L4" t="s">
        <v>90</v>
      </c>
      <c r="M4" t="s">
        <v>91</v>
      </c>
      <c r="N4">
        <v>2</v>
      </c>
    </row>
    <row r="5" spans="1:14" x14ac:dyDescent="0.25">
      <c r="A5" t="s">
        <v>43</v>
      </c>
      <c r="B5" t="s">
        <v>126</v>
      </c>
      <c r="C5" t="s">
        <v>18</v>
      </c>
      <c r="D5" t="s">
        <v>172</v>
      </c>
      <c r="E5">
        <v>1</v>
      </c>
      <c r="F5" t="str">
        <f t="shared" si="0"/>
        <v/>
      </c>
      <c r="G5" t="s">
        <v>43</v>
      </c>
      <c r="H5" t="s">
        <v>126</v>
      </c>
      <c r="I5" t="s">
        <v>127</v>
      </c>
      <c r="J5" t="s">
        <v>90</v>
      </c>
      <c r="K5" t="s">
        <v>125</v>
      </c>
      <c r="M5" t="s">
        <v>91</v>
      </c>
      <c r="N5">
        <v>1</v>
      </c>
    </row>
    <row r="6" spans="1:14" x14ac:dyDescent="0.25">
      <c r="A6" t="s">
        <v>78</v>
      </c>
      <c r="B6" t="s">
        <v>111</v>
      </c>
      <c r="C6" t="s">
        <v>47</v>
      </c>
      <c r="E6">
        <v>1</v>
      </c>
      <c r="F6" t="str">
        <f t="shared" si="0"/>
        <v/>
      </c>
      <c r="G6" t="s">
        <v>78</v>
      </c>
      <c r="H6" t="s">
        <v>111</v>
      </c>
      <c r="I6" t="s">
        <v>112</v>
      </c>
      <c r="J6" t="s">
        <v>47</v>
      </c>
      <c r="K6" t="s">
        <v>113</v>
      </c>
      <c r="M6" t="s">
        <v>91</v>
      </c>
      <c r="N6">
        <v>1</v>
      </c>
    </row>
    <row r="7" spans="1:14" x14ac:dyDescent="0.25">
      <c r="A7" s="58" t="s">
        <v>169</v>
      </c>
      <c r="B7" t="s">
        <v>111</v>
      </c>
      <c r="C7" t="s">
        <v>18</v>
      </c>
      <c r="E7">
        <v>1</v>
      </c>
      <c r="F7" t="str">
        <f t="shared" si="0"/>
        <v/>
      </c>
      <c r="G7" t="s">
        <v>169</v>
      </c>
      <c r="N7">
        <v>1</v>
      </c>
    </row>
    <row r="8" spans="1:14" x14ac:dyDescent="0.25">
      <c r="A8" t="s">
        <v>46</v>
      </c>
      <c r="B8" t="s">
        <v>144</v>
      </c>
      <c r="C8" t="s">
        <v>47</v>
      </c>
      <c r="E8">
        <v>1</v>
      </c>
      <c r="F8" t="str">
        <f t="shared" si="0"/>
        <v/>
      </c>
      <c r="G8" t="s">
        <v>46</v>
      </c>
      <c r="H8" t="s">
        <v>144</v>
      </c>
      <c r="I8" t="s">
        <v>145</v>
      </c>
      <c r="J8" t="s">
        <v>47</v>
      </c>
      <c r="M8" t="s">
        <v>91</v>
      </c>
      <c r="N8">
        <v>1</v>
      </c>
    </row>
    <row r="9" spans="1:14" x14ac:dyDescent="0.25">
      <c r="A9" t="s">
        <v>83</v>
      </c>
      <c r="B9" t="s">
        <v>84</v>
      </c>
      <c r="C9" t="s">
        <v>18</v>
      </c>
      <c r="D9" t="s">
        <v>172</v>
      </c>
      <c r="E9">
        <v>1</v>
      </c>
      <c r="F9" t="str">
        <f t="shared" si="0"/>
        <v/>
      </c>
      <c r="G9" t="s">
        <v>83</v>
      </c>
      <c r="H9" t="s">
        <v>84</v>
      </c>
      <c r="I9" t="s">
        <v>108</v>
      </c>
      <c r="J9" t="s">
        <v>90</v>
      </c>
      <c r="K9" t="s">
        <v>97</v>
      </c>
      <c r="M9" t="s">
        <v>95</v>
      </c>
      <c r="N9">
        <v>1</v>
      </c>
    </row>
    <row r="10" spans="1:14" x14ac:dyDescent="0.25">
      <c r="A10" t="s">
        <v>72</v>
      </c>
      <c r="B10" t="s">
        <v>25</v>
      </c>
      <c r="C10" t="s">
        <v>18</v>
      </c>
      <c r="D10" t="s">
        <v>172</v>
      </c>
      <c r="E10">
        <v>1</v>
      </c>
      <c r="F10" t="str">
        <f t="shared" si="0"/>
        <v/>
      </c>
      <c r="G10" t="s">
        <v>72</v>
      </c>
      <c r="H10" t="s">
        <v>25</v>
      </c>
      <c r="I10" t="s">
        <v>96</v>
      </c>
      <c r="J10" t="s">
        <v>90</v>
      </c>
      <c r="K10" t="s">
        <v>97</v>
      </c>
      <c r="M10" t="s">
        <v>91</v>
      </c>
      <c r="N10">
        <v>1</v>
      </c>
    </row>
    <row r="11" spans="1:14" x14ac:dyDescent="0.25">
      <c r="A11" t="s">
        <v>82</v>
      </c>
      <c r="B11" t="s">
        <v>48</v>
      </c>
      <c r="C11" t="s">
        <v>18</v>
      </c>
      <c r="E11">
        <v>1</v>
      </c>
      <c r="F11" t="str">
        <f t="shared" si="0"/>
        <v/>
      </c>
      <c r="G11" t="s">
        <v>82</v>
      </c>
      <c r="N11">
        <v>1</v>
      </c>
    </row>
    <row r="12" spans="1:14" x14ac:dyDescent="0.25">
      <c r="A12" t="s">
        <v>137</v>
      </c>
      <c r="B12" t="s">
        <v>138</v>
      </c>
      <c r="C12" t="s">
        <v>18</v>
      </c>
      <c r="D12" t="s">
        <v>172</v>
      </c>
      <c r="E12">
        <v>1</v>
      </c>
      <c r="F12" t="str">
        <f t="shared" si="0"/>
        <v/>
      </c>
      <c r="G12" t="s">
        <v>137</v>
      </c>
      <c r="H12" t="s">
        <v>138</v>
      </c>
      <c r="I12" t="s">
        <v>139</v>
      </c>
      <c r="J12" t="s">
        <v>90</v>
      </c>
      <c r="K12" t="s">
        <v>97</v>
      </c>
      <c r="M12" t="s">
        <v>91</v>
      </c>
      <c r="N12">
        <v>1</v>
      </c>
    </row>
    <row r="13" spans="1:14" x14ac:dyDescent="0.25">
      <c r="A13" t="s">
        <v>128</v>
      </c>
      <c r="B13" t="s">
        <v>129</v>
      </c>
      <c r="C13" t="s">
        <v>18</v>
      </c>
      <c r="D13" t="s">
        <v>172</v>
      </c>
      <c r="E13">
        <v>1</v>
      </c>
      <c r="F13" t="str">
        <f t="shared" si="0"/>
        <v/>
      </c>
      <c r="G13" t="s">
        <v>128</v>
      </c>
      <c r="H13" t="s">
        <v>129</v>
      </c>
      <c r="I13" t="s">
        <v>130</v>
      </c>
      <c r="J13" t="s">
        <v>90</v>
      </c>
      <c r="K13" t="s">
        <v>94</v>
      </c>
      <c r="M13" t="s">
        <v>91</v>
      </c>
      <c r="N13">
        <v>1</v>
      </c>
    </row>
    <row r="14" spans="1:14" x14ac:dyDescent="0.25">
      <c r="A14" t="s">
        <v>44</v>
      </c>
      <c r="B14" t="s">
        <v>92</v>
      </c>
      <c r="C14" t="s">
        <v>18</v>
      </c>
      <c r="D14" t="s">
        <v>172</v>
      </c>
      <c r="E14">
        <v>1</v>
      </c>
      <c r="F14" t="str">
        <f t="shared" si="0"/>
        <v/>
      </c>
      <c r="G14" t="s">
        <v>44</v>
      </c>
      <c r="H14" t="s">
        <v>92</v>
      </c>
      <c r="I14" t="s">
        <v>93</v>
      </c>
      <c r="J14" t="s">
        <v>90</v>
      </c>
      <c r="K14" t="s">
        <v>94</v>
      </c>
      <c r="M14" t="s">
        <v>95</v>
      </c>
      <c r="N14">
        <v>1</v>
      </c>
    </row>
    <row r="15" spans="1:14" x14ac:dyDescent="0.25">
      <c r="A15" t="s">
        <v>22</v>
      </c>
      <c r="B15" t="s">
        <v>23</v>
      </c>
      <c r="C15" t="s">
        <v>18</v>
      </c>
      <c r="E15">
        <v>1</v>
      </c>
      <c r="F15" t="str">
        <f t="shared" si="0"/>
        <v/>
      </c>
      <c r="G15" t="s">
        <v>22</v>
      </c>
      <c r="H15" t="s">
        <v>23</v>
      </c>
      <c r="I15" t="s">
        <v>163</v>
      </c>
      <c r="J15" t="s">
        <v>90</v>
      </c>
      <c r="M15" t="s">
        <v>164</v>
      </c>
      <c r="N15">
        <v>1</v>
      </c>
    </row>
    <row r="16" spans="1:14" x14ac:dyDescent="0.25">
      <c r="A16" t="s">
        <v>58</v>
      </c>
      <c r="B16" t="s">
        <v>79</v>
      </c>
      <c r="C16" t="s">
        <v>18</v>
      </c>
      <c r="D16" t="s">
        <v>172</v>
      </c>
      <c r="E16">
        <v>1</v>
      </c>
      <c r="F16" t="str">
        <f t="shared" si="0"/>
        <v/>
      </c>
      <c r="G16" t="s">
        <v>58</v>
      </c>
      <c r="H16" t="s">
        <v>79</v>
      </c>
      <c r="I16" t="s">
        <v>135</v>
      </c>
      <c r="J16" t="s">
        <v>90</v>
      </c>
      <c r="K16" t="s">
        <v>94</v>
      </c>
      <c r="M16" t="s">
        <v>91</v>
      </c>
      <c r="N16">
        <v>1</v>
      </c>
    </row>
    <row r="17" spans="1:14" x14ac:dyDescent="0.25">
      <c r="A17" t="s">
        <v>131</v>
      </c>
      <c r="B17" t="s">
        <v>25</v>
      </c>
      <c r="C17" t="s">
        <v>18</v>
      </c>
      <c r="D17" t="s">
        <v>172</v>
      </c>
      <c r="E17">
        <v>1</v>
      </c>
      <c r="F17" t="str">
        <f t="shared" si="0"/>
        <v/>
      </c>
      <c r="G17" t="s">
        <v>131</v>
      </c>
      <c r="H17" t="s">
        <v>25</v>
      </c>
      <c r="I17" t="s">
        <v>132</v>
      </c>
      <c r="J17" t="s">
        <v>90</v>
      </c>
      <c r="K17" t="s">
        <v>94</v>
      </c>
      <c r="M17" t="s">
        <v>91</v>
      </c>
      <c r="N17">
        <v>1</v>
      </c>
    </row>
    <row r="18" spans="1:14" x14ac:dyDescent="0.25">
      <c r="A18" t="s">
        <v>42</v>
      </c>
      <c r="B18" t="s">
        <v>45</v>
      </c>
      <c r="C18" t="s">
        <v>18</v>
      </c>
      <c r="D18" t="s">
        <v>173</v>
      </c>
      <c r="E18">
        <v>2</v>
      </c>
      <c r="F18" t="str">
        <f t="shared" si="0"/>
        <v/>
      </c>
      <c r="G18" t="s">
        <v>42</v>
      </c>
      <c r="H18" t="s">
        <v>45</v>
      </c>
      <c r="I18" t="s">
        <v>122</v>
      </c>
      <c r="J18" t="s">
        <v>90</v>
      </c>
      <c r="K18" t="s">
        <v>123</v>
      </c>
      <c r="L18" t="s">
        <v>90</v>
      </c>
      <c r="M18" t="s">
        <v>91</v>
      </c>
      <c r="N18">
        <v>2</v>
      </c>
    </row>
    <row r="19" spans="1:14" x14ac:dyDescent="0.25">
      <c r="A19" t="s">
        <v>80</v>
      </c>
      <c r="B19" t="s">
        <v>50</v>
      </c>
      <c r="C19" t="s">
        <v>18</v>
      </c>
      <c r="E19">
        <v>1</v>
      </c>
      <c r="F19" t="str">
        <f t="shared" si="0"/>
        <v/>
      </c>
      <c r="G19" t="s">
        <v>80</v>
      </c>
      <c r="H19" t="s">
        <v>50</v>
      </c>
      <c r="I19" t="s">
        <v>158</v>
      </c>
      <c r="J19" t="s">
        <v>90</v>
      </c>
      <c r="K19" t="s">
        <v>113</v>
      </c>
      <c r="M19" t="s">
        <v>91</v>
      </c>
      <c r="N19">
        <v>1</v>
      </c>
    </row>
    <row r="20" spans="1:14" x14ac:dyDescent="0.25">
      <c r="A20" t="s">
        <v>75</v>
      </c>
      <c r="B20" t="s">
        <v>48</v>
      </c>
      <c r="C20" t="s">
        <v>18</v>
      </c>
      <c r="D20" t="s">
        <v>172</v>
      </c>
      <c r="E20">
        <v>1</v>
      </c>
      <c r="F20" t="str">
        <f t="shared" si="0"/>
        <v/>
      </c>
      <c r="G20" t="s">
        <v>75</v>
      </c>
      <c r="H20" t="s">
        <v>48</v>
      </c>
      <c r="I20" t="s">
        <v>136</v>
      </c>
      <c r="J20" t="s">
        <v>90</v>
      </c>
      <c r="K20" t="s">
        <v>94</v>
      </c>
      <c r="M20" t="s">
        <v>91</v>
      </c>
      <c r="N20">
        <v>1</v>
      </c>
    </row>
    <row r="21" spans="1:14" x14ac:dyDescent="0.25">
      <c r="A21" t="s">
        <v>2</v>
      </c>
      <c r="B21" t="s">
        <v>162</v>
      </c>
      <c r="C21" t="s">
        <v>18</v>
      </c>
      <c r="E21">
        <v>1</v>
      </c>
      <c r="F21" t="str">
        <f t="shared" si="0"/>
        <v/>
      </c>
      <c r="G21" t="s">
        <v>2</v>
      </c>
      <c r="H21" t="s">
        <v>162</v>
      </c>
      <c r="J21" t="s">
        <v>90</v>
      </c>
      <c r="N21">
        <v>1</v>
      </c>
    </row>
    <row r="22" spans="1:14" x14ac:dyDescent="0.25">
      <c r="A22" t="s">
        <v>2</v>
      </c>
      <c r="B22" t="s">
        <v>3</v>
      </c>
      <c r="C22" t="s">
        <v>18</v>
      </c>
      <c r="E22">
        <v>1</v>
      </c>
      <c r="F22" t="str">
        <f t="shared" si="0"/>
        <v/>
      </c>
      <c r="G22" t="s">
        <v>2</v>
      </c>
      <c r="H22" t="s">
        <v>3</v>
      </c>
      <c r="I22" t="s">
        <v>165</v>
      </c>
      <c r="J22" t="s">
        <v>90</v>
      </c>
      <c r="M22" t="s">
        <v>164</v>
      </c>
      <c r="N22">
        <v>1</v>
      </c>
    </row>
    <row r="23" spans="1:14" x14ac:dyDescent="0.25">
      <c r="A23" t="s">
        <v>61</v>
      </c>
      <c r="B23" t="s">
        <v>57</v>
      </c>
      <c r="C23" t="s">
        <v>18</v>
      </c>
      <c r="D23" t="s">
        <v>172</v>
      </c>
      <c r="E23">
        <v>1</v>
      </c>
      <c r="F23" t="str">
        <f t="shared" si="0"/>
        <v/>
      </c>
      <c r="G23" t="s">
        <v>61</v>
      </c>
      <c r="H23" t="s">
        <v>57</v>
      </c>
      <c r="I23" t="s">
        <v>114</v>
      </c>
      <c r="J23" t="s">
        <v>90</v>
      </c>
      <c r="K23" t="s">
        <v>97</v>
      </c>
      <c r="M23" t="s">
        <v>91</v>
      </c>
      <c r="N23">
        <v>1</v>
      </c>
    </row>
    <row r="24" spans="1:14" x14ac:dyDescent="0.25">
      <c r="A24" t="s">
        <v>38</v>
      </c>
      <c r="B24" t="s">
        <v>31</v>
      </c>
      <c r="C24" t="s">
        <v>18</v>
      </c>
      <c r="E24">
        <v>1</v>
      </c>
      <c r="F24" t="str">
        <f t="shared" si="0"/>
        <v/>
      </c>
      <c r="G24" t="s">
        <v>38</v>
      </c>
      <c r="H24" t="s">
        <v>31</v>
      </c>
      <c r="I24" t="s">
        <v>115</v>
      </c>
      <c r="J24" t="s">
        <v>90</v>
      </c>
      <c r="K24" t="s">
        <v>113</v>
      </c>
      <c r="M24" t="s">
        <v>91</v>
      </c>
      <c r="N24">
        <v>1</v>
      </c>
    </row>
    <row r="25" spans="1:14" x14ac:dyDescent="0.25">
      <c r="A25" t="s">
        <v>26</v>
      </c>
      <c r="B25" t="s">
        <v>81</v>
      </c>
      <c r="C25" t="s">
        <v>18</v>
      </c>
      <c r="D25" t="s">
        <v>27</v>
      </c>
      <c r="E25">
        <v>2</v>
      </c>
      <c r="F25" t="str">
        <f t="shared" si="0"/>
        <v/>
      </c>
      <c r="G25" t="s">
        <v>26</v>
      </c>
      <c r="H25" t="s">
        <v>81</v>
      </c>
      <c r="I25" t="s">
        <v>120</v>
      </c>
      <c r="J25" t="s">
        <v>90</v>
      </c>
      <c r="K25" t="s">
        <v>121</v>
      </c>
      <c r="L25" t="s">
        <v>90</v>
      </c>
      <c r="M25" t="s">
        <v>91</v>
      </c>
      <c r="N25">
        <v>2</v>
      </c>
    </row>
    <row r="26" spans="1:14" x14ac:dyDescent="0.25">
      <c r="A26" t="s">
        <v>28</v>
      </c>
      <c r="B26" t="s">
        <v>29</v>
      </c>
      <c r="C26" t="s">
        <v>18</v>
      </c>
      <c r="D26" t="s">
        <v>41</v>
      </c>
      <c r="E26">
        <v>2</v>
      </c>
      <c r="F26" t="str">
        <f t="shared" si="0"/>
        <v/>
      </c>
      <c r="G26" t="s">
        <v>28</v>
      </c>
      <c r="H26" t="s">
        <v>29</v>
      </c>
      <c r="I26" t="s">
        <v>101</v>
      </c>
      <c r="J26" t="s">
        <v>90</v>
      </c>
      <c r="K26" t="s">
        <v>102</v>
      </c>
      <c r="L26" t="s">
        <v>90</v>
      </c>
      <c r="M26" t="s">
        <v>91</v>
      </c>
      <c r="N26">
        <v>2</v>
      </c>
    </row>
    <row r="27" spans="1:14" x14ac:dyDescent="0.25">
      <c r="A27" t="s">
        <v>59</v>
      </c>
      <c r="B27" t="s">
        <v>60</v>
      </c>
      <c r="C27" t="s">
        <v>18</v>
      </c>
      <c r="D27" t="s">
        <v>172</v>
      </c>
      <c r="E27">
        <v>1</v>
      </c>
      <c r="F27" t="str">
        <f t="shared" si="0"/>
        <v/>
      </c>
      <c r="G27" t="s">
        <v>59</v>
      </c>
      <c r="H27" t="s">
        <v>60</v>
      </c>
      <c r="I27" t="s">
        <v>133</v>
      </c>
      <c r="J27" t="s">
        <v>90</v>
      </c>
      <c r="K27" t="s">
        <v>94</v>
      </c>
      <c r="M27" t="s">
        <v>95</v>
      </c>
      <c r="N27">
        <v>1</v>
      </c>
    </row>
    <row r="28" spans="1:14" x14ac:dyDescent="0.25">
      <c r="A28" t="s">
        <v>54</v>
      </c>
      <c r="B28" t="s">
        <v>55</v>
      </c>
      <c r="C28" t="s">
        <v>18</v>
      </c>
      <c r="D28" t="s">
        <v>172</v>
      </c>
      <c r="E28">
        <v>1</v>
      </c>
      <c r="F28" t="str">
        <f t="shared" si="0"/>
        <v/>
      </c>
      <c r="G28" t="s">
        <v>54</v>
      </c>
      <c r="H28" t="s">
        <v>55</v>
      </c>
      <c r="I28" t="s">
        <v>140</v>
      </c>
      <c r="J28" t="s">
        <v>90</v>
      </c>
      <c r="K28" t="s">
        <v>94</v>
      </c>
      <c r="M28" t="s">
        <v>91</v>
      </c>
      <c r="N28">
        <v>1</v>
      </c>
    </row>
    <row r="29" spans="1:14" x14ac:dyDescent="0.25">
      <c r="A29" t="s">
        <v>98</v>
      </c>
      <c r="B29" t="s">
        <v>99</v>
      </c>
      <c r="C29" t="s">
        <v>18</v>
      </c>
      <c r="E29">
        <v>1</v>
      </c>
      <c r="F29" t="str">
        <f t="shared" si="0"/>
        <v/>
      </c>
      <c r="G29" t="s">
        <v>98</v>
      </c>
      <c r="H29" t="s">
        <v>99</v>
      </c>
      <c r="I29" t="s">
        <v>100</v>
      </c>
      <c r="J29" t="s">
        <v>90</v>
      </c>
      <c r="M29" t="s">
        <v>91</v>
      </c>
      <c r="N29">
        <v>1</v>
      </c>
    </row>
    <row r="30" spans="1:14" x14ac:dyDescent="0.25">
      <c r="A30" t="s">
        <v>149</v>
      </c>
      <c r="B30" t="s">
        <v>150</v>
      </c>
      <c r="C30" t="s">
        <v>18</v>
      </c>
      <c r="E30">
        <v>1</v>
      </c>
      <c r="F30" t="str">
        <f t="shared" si="0"/>
        <v/>
      </c>
      <c r="G30" t="s">
        <v>149</v>
      </c>
      <c r="H30" t="s">
        <v>150</v>
      </c>
      <c r="I30" t="s">
        <v>151</v>
      </c>
      <c r="J30" t="s">
        <v>90</v>
      </c>
      <c r="K30" t="s">
        <v>152</v>
      </c>
      <c r="M30" t="s">
        <v>91</v>
      </c>
      <c r="N30">
        <v>1</v>
      </c>
    </row>
    <row r="31" spans="1:14" x14ac:dyDescent="0.25">
      <c r="A31" t="s">
        <v>146</v>
      </c>
      <c r="B31" t="s">
        <v>147</v>
      </c>
      <c r="C31" t="s">
        <v>18</v>
      </c>
      <c r="D31" t="s">
        <v>172</v>
      </c>
      <c r="E31">
        <v>1</v>
      </c>
      <c r="F31" t="str">
        <f t="shared" si="0"/>
        <v/>
      </c>
      <c r="G31" t="s">
        <v>146</v>
      </c>
      <c r="H31" t="s">
        <v>147</v>
      </c>
      <c r="I31" t="s">
        <v>148</v>
      </c>
      <c r="J31" t="s">
        <v>90</v>
      </c>
      <c r="K31" t="s">
        <v>94</v>
      </c>
      <c r="M31" t="s">
        <v>91</v>
      </c>
      <c r="N31">
        <v>1</v>
      </c>
    </row>
    <row r="32" spans="1:14" x14ac:dyDescent="0.25">
      <c r="A32" t="s">
        <v>76</v>
      </c>
      <c r="B32" t="s">
        <v>77</v>
      </c>
      <c r="C32" t="s">
        <v>18</v>
      </c>
      <c r="D32" t="s">
        <v>172</v>
      </c>
      <c r="E32">
        <v>1</v>
      </c>
      <c r="F32" t="str">
        <f t="shared" si="0"/>
        <v/>
      </c>
      <c r="G32" t="s">
        <v>76</v>
      </c>
      <c r="H32" t="s">
        <v>77</v>
      </c>
      <c r="I32" t="s">
        <v>141</v>
      </c>
      <c r="J32" t="s">
        <v>90</v>
      </c>
      <c r="K32" t="s">
        <v>94</v>
      </c>
      <c r="M32" t="s">
        <v>91</v>
      </c>
      <c r="N32">
        <v>1</v>
      </c>
    </row>
    <row r="33" spans="1:14" x14ac:dyDescent="0.25">
      <c r="A33" t="s">
        <v>116</v>
      </c>
      <c r="B33" t="s">
        <v>117</v>
      </c>
      <c r="C33" t="s">
        <v>18</v>
      </c>
      <c r="D33" t="s">
        <v>172</v>
      </c>
      <c r="E33">
        <v>1</v>
      </c>
      <c r="F33" t="str">
        <f t="shared" si="0"/>
        <v/>
      </c>
      <c r="G33" t="s">
        <v>116</v>
      </c>
      <c r="H33" t="s">
        <v>117</v>
      </c>
      <c r="I33" t="s">
        <v>118</v>
      </c>
      <c r="J33" t="s">
        <v>90</v>
      </c>
      <c r="K33" t="s">
        <v>94</v>
      </c>
      <c r="M33" t="s">
        <v>91</v>
      </c>
      <c r="N33">
        <v>1</v>
      </c>
    </row>
    <row r="34" spans="1:14" x14ac:dyDescent="0.25">
      <c r="A34" t="s">
        <v>68</v>
      </c>
      <c r="B34" t="s">
        <v>69</v>
      </c>
      <c r="C34" t="s">
        <v>18</v>
      </c>
      <c r="D34" t="s">
        <v>172</v>
      </c>
      <c r="E34">
        <v>1</v>
      </c>
      <c r="F34" t="str">
        <f t="shared" si="0"/>
        <v/>
      </c>
      <c r="G34" t="s">
        <v>68</v>
      </c>
      <c r="H34" t="s">
        <v>69</v>
      </c>
      <c r="I34" t="s">
        <v>124</v>
      </c>
      <c r="J34" t="s">
        <v>90</v>
      </c>
      <c r="K34" t="s">
        <v>125</v>
      </c>
      <c r="M34" t="s">
        <v>95</v>
      </c>
      <c r="N34">
        <v>1</v>
      </c>
    </row>
    <row r="35" spans="1:14" x14ac:dyDescent="0.25">
      <c r="A35" t="s">
        <v>39</v>
      </c>
      <c r="B35" t="s">
        <v>40</v>
      </c>
      <c r="C35" t="s">
        <v>18</v>
      </c>
      <c r="D35" t="s">
        <v>172</v>
      </c>
      <c r="E35">
        <v>1</v>
      </c>
      <c r="F35" t="str">
        <f t="shared" si="0"/>
        <v/>
      </c>
      <c r="G35" t="s">
        <v>39</v>
      </c>
      <c r="H35" t="s">
        <v>40</v>
      </c>
      <c r="I35" t="s">
        <v>103</v>
      </c>
      <c r="J35" t="s">
        <v>90</v>
      </c>
      <c r="K35" t="s">
        <v>94</v>
      </c>
      <c r="M35" t="s">
        <v>91</v>
      </c>
      <c r="N35">
        <v>1</v>
      </c>
    </row>
    <row r="36" spans="1:14" x14ac:dyDescent="0.25">
      <c r="A36" t="s">
        <v>49</v>
      </c>
      <c r="B36" t="s">
        <v>153</v>
      </c>
      <c r="C36" t="s">
        <v>18</v>
      </c>
      <c r="E36">
        <v>1</v>
      </c>
      <c r="F36" t="str">
        <f t="shared" si="0"/>
        <v/>
      </c>
      <c r="G36" t="s">
        <v>49</v>
      </c>
      <c r="H36" t="s">
        <v>153</v>
      </c>
      <c r="I36" t="s">
        <v>154</v>
      </c>
      <c r="J36" t="s">
        <v>90</v>
      </c>
      <c r="K36" t="s">
        <v>155</v>
      </c>
      <c r="M36" t="s">
        <v>91</v>
      </c>
      <c r="N36">
        <v>1</v>
      </c>
    </row>
    <row r="37" spans="1:14" x14ac:dyDescent="0.25">
      <c r="A37" t="s">
        <v>70</v>
      </c>
      <c r="B37" t="s">
        <v>71</v>
      </c>
      <c r="C37" t="s">
        <v>18</v>
      </c>
      <c r="D37" t="s">
        <v>143</v>
      </c>
      <c r="E37">
        <v>2</v>
      </c>
      <c r="F37" t="str">
        <f t="shared" si="0"/>
        <v/>
      </c>
      <c r="G37" t="s">
        <v>70</v>
      </c>
      <c r="H37" t="s">
        <v>71</v>
      </c>
      <c r="I37" t="s">
        <v>142</v>
      </c>
      <c r="J37" t="s">
        <v>90</v>
      </c>
      <c r="K37" t="s">
        <v>143</v>
      </c>
      <c r="L37" t="s">
        <v>90</v>
      </c>
      <c r="M37" t="s">
        <v>91</v>
      </c>
      <c r="N37">
        <v>2</v>
      </c>
    </row>
    <row r="38" spans="1:14" ht="15.75" customHeight="1" x14ac:dyDescent="0.25">
      <c r="A38" t="s">
        <v>85</v>
      </c>
      <c r="B38" t="s">
        <v>86</v>
      </c>
      <c r="C38" t="s">
        <v>18</v>
      </c>
      <c r="D38" t="s">
        <v>172</v>
      </c>
      <c r="E38">
        <v>1</v>
      </c>
      <c r="F38" t="str">
        <f t="shared" si="0"/>
        <v/>
      </c>
      <c r="G38" t="s">
        <v>85</v>
      </c>
      <c r="H38" t="s">
        <v>86</v>
      </c>
      <c r="I38" t="s">
        <v>119</v>
      </c>
      <c r="J38" t="s">
        <v>90</v>
      </c>
      <c r="K38" t="s">
        <v>97</v>
      </c>
      <c r="M38" t="s">
        <v>91</v>
      </c>
      <c r="N38">
        <v>1</v>
      </c>
    </row>
    <row r="39" spans="1:14" x14ac:dyDescent="0.25">
      <c r="A39" t="s">
        <v>56</v>
      </c>
      <c r="B39" t="s">
        <v>109</v>
      </c>
      <c r="C39" t="s">
        <v>18</v>
      </c>
      <c r="D39" t="s">
        <v>172</v>
      </c>
      <c r="E39">
        <v>1</v>
      </c>
      <c r="F39" t="str">
        <f t="shared" si="0"/>
        <v/>
      </c>
      <c r="G39" t="s">
        <v>56</v>
      </c>
      <c r="H39" t="s">
        <v>109</v>
      </c>
      <c r="I39" t="s">
        <v>110</v>
      </c>
      <c r="J39" t="s">
        <v>90</v>
      </c>
      <c r="K39" t="s">
        <v>94</v>
      </c>
      <c r="M39" t="s">
        <v>91</v>
      </c>
      <c r="N39">
        <v>1</v>
      </c>
    </row>
    <row r="40" spans="1:14" x14ac:dyDescent="0.25">
      <c r="A40" t="s">
        <v>0</v>
      </c>
      <c r="B40" t="s">
        <v>1</v>
      </c>
      <c r="C40" t="s">
        <v>18</v>
      </c>
      <c r="E40">
        <v>1</v>
      </c>
      <c r="F40" t="str">
        <f t="shared" si="0"/>
        <v/>
      </c>
      <c r="G40" t="s">
        <v>0</v>
      </c>
      <c r="H40" t="s">
        <v>1</v>
      </c>
      <c r="I40" t="s">
        <v>89</v>
      </c>
      <c r="J40" t="s">
        <v>90</v>
      </c>
      <c r="M40" t="s">
        <v>91</v>
      </c>
      <c r="N40">
        <v>1</v>
      </c>
    </row>
    <row r="41" spans="1:14" x14ac:dyDescent="0.25">
      <c r="A41" t="s">
        <v>104</v>
      </c>
      <c r="B41" t="s">
        <v>105</v>
      </c>
      <c r="C41" t="s">
        <v>18</v>
      </c>
      <c r="E41">
        <v>1</v>
      </c>
      <c r="F41" t="str">
        <f t="shared" si="0"/>
        <v/>
      </c>
      <c r="G41" t="s">
        <v>104</v>
      </c>
      <c r="H41" t="s">
        <v>105</v>
      </c>
      <c r="I41" t="s">
        <v>106</v>
      </c>
      <c r="J41" t="s">
        <v>90</v>
      </c>
      <c r="K41" t="s">
        <v>107</v>
      </c>
      <c r="M41" t="s">
        <v>91</v>
      </c>
      <c r="N41">
        <v>1</v>
      </c>
    </row>
    <row r="42" spans="1:14" x14ac:dyDescent="0.25">
      <c r="E42">
        <f>SUM(E1:E41)</f>
        <v>46</v>
      </c>
      <c r="F42" t="str">
        <f t="shared" si="0"/>
        <v/>
      </c>
      <c r="N42">
        <f>SUM(N1:N41)</f>
        <v>46</v>
      </c>
    </row>
    <row r="43" spans="1:14" x14ac:dyDescent="0.25">
      <c r="F43" t="str">
        <f t="shared" si="0"/>
        <v/>
      </c>
      <c r="K43" t="s">
        <v>159</v>
      </c>
    </row>
  </sheetData>
  <sortState xmlns:xlrd2="http://schemas.microsoft.com/office/spreadsheetml/2017/richdata2" ref="G1:N45">
    <sortCondition ref="G1:G45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2024-03-07T15:26:47Z</cp:lastPrinted>
  <dcterms:created xsi:type="dcterms:W3CDTF">2020-08-30T14:40:31Z</dcterms:created>
  <dcterms:modified xsi:type="dcterms:W3CDTF">2024-03-30T17:08:53Z</dcterms:modified>
</cp:coreProperties>
</file>