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DD8CA222-51B5-4824-B55F-92A815BFEFB6}" xr6:coauthVersionLast="47" xr6:coauthVersionMax="47" xr10:uidLastSave="{00000000-0000-0000-0000-000000000000}"/>
  <bookViews>
    <workbookView xWindow="22932" yWindow="-24" windowWidth="23256" windowHeight="13176" xr2:uid="{03ED48B0-EA7B-493C-A838-2E4CAB866295}"/>
  </bookViews>
  <sheets>
    <sheet name="Consolidated List" sheetId="3" r:id="rId1"/>
    <sheet name=" " sheetId="2" r:id="rId2"/>
  </sheets>
  <definedNames>
    <definedName name="_xlnm._FilterDatabase" localSheetId="0" hidden="1">'Consolidated List'!$A$2:$F$88</definedName>
    <definedName name="_xlnm.Print_Area" localSheetId="0">'Consolidated List'!$A$1:$F$119</definedName>
    <definedName name="_xlnm.Print_Titles" localSheetId="0">'Consolidated List'!$2:$2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3" l="1"/>
  <c r="I7" i="3"/>
  <c r="I8" i="3"/>
  <c r="I9" i="3"/>
  <c r="I10" i="3"/>
  <c r="I11" i="3"/>
  <c r="I12" i="3"/>
  <c r="I13" i="3"/>
  <c r="I14" i="3"/>
  <c r="I5" i="3"/>
  <c r="D96" i="3"/>
  <c r="A113" i="3" s="1"/>
  <c r="E99" i="3"/>
  <c r="E97" i="3"/>
  <c r="E96" i="3"/>
  <c r="I15" i="3" l="1"/>
  <c r="I17" i="3" s="1"/>
  <c r="B113" i="3"/>
  <c r="A114" i="3"/>
  <c r="F96" i="3"/>
  <c r="A103" i="3"/>
  <c r="A104" i="3" l="1"/>
  <c r="B103" i="3"/>
  <c r="A115" i="3"/>
  <c r="B114" i="3"/>
  <c r="B115" i="3" l="1"/>
  <c r="A116" i="3"/>
  <c r="B104" i="3"/>
  <c r="A105" i="3"/>
  <c r="A106" i="3" l="1"/>
  <c r="B105" i="3"/>
  <c r="A117" i="3"/>
  <c r="B116" i="3"/>
  <c r="B117" i="3" l="1"/>
  <c r="A118" i="3"/>
  <c r="B106" i="3"/>
  <c r="A107" i="3"/>
  <c r="A108" i="3" l="1"/>
  <c r="B107" i="3"/>
  <c r="A119" i="3"/>
  <c r="B118" i="3"/>
  <c r="B119" i="3" l="1"/>
  <c r="C113" i="3"/>
  <c r="B108" i="3"/>
  <c r="A109" i="3"/>
  <c r="C103" i="3" l="1"/>
  <c r="B109" i="3"/>
  <c r="C114" i="3"/>
  <c r="D113" i="3"/>
  <c r="D114" i="3" l="1"/>
  <c r="C115" i="3"/>
  <c r="D103" i="3"/>
  <c r="C104" i="3"/>
  <c r="C105" i="3" l="1"/>
  <c r="D104" i="3"/>
  <c r="C116" i="3"/>
  <c r="D115" i="3"/>
  <c r="D116" i="3" l="1"/>
  <c r="C117" i="3"/>
  <c r="D105" i="3"/>
  <c r="C106" i="3"/>
  <c r="C107" i="3" l="1"/>
  <c r="D106" i="3"/>
  <c r="C118" i="3"/>
  <c r="D117" i="3"/>
  <c r="D118" i="3" l="1"/>
  <c r="C119" i="3"/>
  <c r="D107" i="3"/>
  <c r="C108" i="3"/>
  <c r="C109" i="3" l="1"/>
  <c r="D108" i="3"/>
  <c r="E113" i="3"/>
  <c r="D119" i="3"/>
  <c r="F113" i="3" l="1"/>
  <c r="E114" i="3"/>
  <c r="D109" i="3"/>
  <c r="E103" i="3"/>
  <c r="E104" i="3" l="1"/>
  <c r="F103" i="3"/>
  <c r="E115" i="3"/>
  <c r="F114" i="3"/>
  <c r="F115" i="3" l="1"/>
  <c r="E116" i="3"/>
  <c r="F104" i="3"/>
  <c r="E105" i="3"/>
  <c r="E106" i="3" l="1"/>
  <c r="F105" i="3"/>
  <c r="E117" i="3"/>
  <c r="F116" i="3"/>
  <c r="F117" i="3" l="1"/>
  <c r="E118" i="3"/>
  <c r="F106" i="3"/>
  <c r="E107" i="3"/>
  <c r="E108" i="3" l="1"/>
  <c r="F107" i="3"/>
  <c r="E119" i="3"/>
  <c r="F119" i="3" s="1"/>
  <c r="F118" i="3"/>
  <c r="F108" i="3" l="1"/>
  <c r="E109" i="3"/>
  <c r="F109" i="3" s="1"/>
  <c r="C87" i="3"/>
  <c r="C86" i="3"/>
  <c r="C88" i="3" l="1"/>
  <c r="D98" i="3" s="1"/>
</calcChain>
</file>

<file path=xl/sharedStrings.xml><?xml version="1.0" encoding="utf-8"?>
<sst xmlns="http://schemas.openxmlformats.org/spreadsheetml/2006/main" count="356" uniqueCount="192">
  <si>
    <t>Honor Guard (3)</t>
  </si>
  <si>
    <t>Allen</t>
  </si>
  <si>
    <t>Beam</t>
  </si>
  <si>
    <t>Almazan (FWB)</t>
  </si>
  <si>
    <t>Phillips</t>
  </si>
  <si>
    <t>Colton</t>
  </si>
  <si>
    <t>Bills</t>
  </si>
  <si>
    <t>Brown</t>
  </si>
  <si>
    <t>Dent</t>
  </si>
  <si>
    <t>Fisher</t>
  </si>
  <si>
    <t>Gerdes</t>
  </si>
  <si>
    <t>Eschmann</t>
  </si>
  <si>
    <t>Hendricks</t>
  </si>
  <si>
    <t>Kirby</t>
  </si>
  <si>
    <t>Matheson</t>
  </si>
  <si>
    <t>Secrest</t>
  </si>
  <si>
    <t>Boab</t>
  </si>
  <si>
    <t>Al</t>
  </si>
  <si>
    <t>Farmer</t>
  </si>
  <si>
    <t>Parisot</t>
  </si>
  <si>
    <t xml:space="preserve">Westfall  </t>
  </si>
  <si>
    <t>Bob</t>
  </si>
  <si>
    <t>George</t>
  </si>
  <si>
    <t>Karl</t>
  </si>
  <si>
    <t>Charles</t>
  </si>
  <si>
    <t>Dave</t>
  </si>
  <si>
    <t>Fred</t>
  </si>
  <si>
    <t>Chris</t>
  </si>
  <si>
    <t>Scott</t>
  </si>
  <si>
    <t>Herrera (Nav.)</t>
  </si>
  <si>
    <t>Stotts (Nav.)</t>
  </si>
  <si>
    <t>Ron</t>
  </si>
  <si>
    <t>McCarthy</t>
  </si>
  <si>
    <t>Campbell</t>
  </si>
  <si>
    <t>LeRoy</t>
  </si>
  <si>
    <t>Schwarz</t>
  </si>
  <si>
    <t>Bass</t>
  </si>
  <si>
    <t xml:space="preserve"> Paul +1(ROTC)</t>
  </si>
  <si>
    <t>Davis</t>
  </si>
  <si>
    <t>Davidson</t>
  </si>
  <si>
    <t>Sherwin</t>
  </si>
  <si>
    <t>Bierman</t>
  </si>
  <si>
    <t>Butler</t>
  </si>
  <si>
    <t>Johnson</t>
  </si>
  <si>
    <t>Ronchetti</t>
  </si>
  <si>
    <t>Omer</t>
  </si>
  <si>
    <t>Williams</t>
  </si>
  <si>
    <t>Guard</t>
  </si>
  <si>
    <t>Romano</t>
  </si>
  <si>
    <t>Alexander</t>
  </si>
  <si>
    <t>Hardin</t>
  </si>
  <si>
    <t>Nix</t>
  </si>
  <si>
    <t>Panzenhagen</t>
  </si>
  <si>
    <t>Horton</t>
  </si>
  <si>
    <t>Latesha (accepting for daughter)</t>
  </si>
  <si>
    <t xml:space="preserve"> Alexander (FWB/USAFA)</t>
  </si>
  <si>
    <t xml:space="preserve"> Therese (Ncvl/USAFA)</t>
  </si>
  <si>
    <t>Akadian (Baker)</t>
  </si>
  <si>
    <t xml:space="preserve"> Mikhail (FWB)</t>
  </si>
  <si>
    <t xml:space="preserve"> Akadian (Cstvw)</t>
  </si>
  <si>
    <t>Tess (Merrill)</t>
  </si>
  <si>
    <t xml:space="preserve"> Maureen (Step One)</t>
  </si>
  <si>
    <t xml:space="preserve"> Brian (Merrill)</t>
  </si>
  <si>
    <t>Tiffany (Step One)</t>
  </si>
  <si>
    <t>Jerry (EFCU)</t>
  </si>
  <si>
    <t>Ray</t>
  </si>
  <si>
    <t>Ken</t>
  </si>
  <si>
    <t>Taylor</t>
  </si>
  <si>
    <t xml:space="preserve"> Carol</t>
  </si>
  <si>
    <t>Steve</t>
  </si>
  <si>
    <t>Dennis</t>
  </si>
  <si>
    <t>Robert</t>
  </si>
  <si>
    <t>Andrews</t>
  </si>
  <si>
    <t>Claxton</t>
  </si>
  <si>
    <t>Gramm</t>
  </si>
  <si>
    <t>Hanks</t>
  </si>
  <si>
    <t>McCartney</t>
  </si>
  <si>
    <t>Merkel</t>
  </si>
  <si>
    <t>Morris</t>
  </si>
  <si>
    <t>Pullen</t>
  </si>
  <si>
    <t>Singleton</t>
  </si>
  <si>
    <t>Swanick</t>
  </si>
  <si>
    <t>Tashlik</t>
  </si>
  <si>
    <t>WO4 Durm</t>
  </si>
  <si>
    <t>SMSgt Burke</t>
  </si>
  <si>
    <t>Ramirez</t>
  </si>
  <si>
    <t>Durm</t>
  </si>
  <si>
    <t>Glasgow</t>
  </si>
  <si>
    <t>Burke</t>
  </si>
  <si>
    <t>Herrera</t>
  </si>
  <si>
    <t>Stotts</t>
  </si>
  <si>
    <t xml:space="preserve">LTC Mike </t>
  </si>
  <si>
    <t>James</t>
  </si>
  <si>
    <t>Melody</t>
  </si>
  <si>
    <t>Vanessa (Academy parent)</t>
  </si>
  <si>
    <t>Mel</t>
  </si>
  <si>
    <t>Kay</t>
  </si>
  <si>
    <t>Charlotte</t>
  </si>
  <si>
    <t>Howard</t>
  </si>
  <si>
    <t>Irene</t>
  </si>
  <si>
    <t>Chris and Richard</t>
  </si>
  <si>
    <t>Fran</t>
  </si>
  <si>
    <t>Craig</t>
  </si>
  <si>
    <t>Chuck</t>
  </si>
  <si>
    <t>Jon</t>
  </si>
  <si>
    <t>Paul</t>
  </si>
  <si>
    <t>David</t>
  </si>
  <si>
    <t>Hallion</t>
  </si>
  <si>
    <t>Blayne</t>
  </si>
  <si>
    <t>Wayne</t>
  </si>
  <si>
    <t>Larry</t>
  </si>
  <si>
    <t>Paid By</t>
  </si>
  <si>
    <t>Meals</t>
  </si>
  <si>
    <t>Olivia (guest of Blayne Johnson)</t>
  </si>
  <si>
    <t xml:space="preserve">Total = </t>
  </si>
  <si>
    <t xml:space="preserve">Paid by Individual = </t>
  </si>
  <si>
    <t xml:space="preserve">Paid by Fund = </t>
  </si>
  <si>
    <t>Table Number</t>
  </si>
  <si>
    <t>Paid</t>
  </si>
  <si>
    <t>Last Name</t>
  </si>
  <si>
    <t>First Name</t>
  </si>
  <si>
    <t>Capt Fisher</t>
  </si>
  <si>
    <t>Mark</t>
  </si>
  <si>
    <t>Cadet Soloist</t>
  </si>
  <si>
    <t>Jacob</t>
  </si>
  <si>
    <t>Alissa</t>
  </si>
  <si>
    <t>Easley (NHS)</t>
  </si>
  <si>
    <t>Pat &amp; Mosla</t>
  </si>
  <si>
    <t>SF</t>
  </si>
  <si>
    <t>Capt. Fisher (will pay for others)</t>
  </si>
  <si>
    <t>May 4 Scholarship Awards Lunch</t>
  </si>
  <si>
    <t>Walk-Ins NOT allowed but just in case…</t>
  </si>
  <si>
    <t>Number</t>
  </si>
  <si>
    <t>Recap</t>
  </si>
  <si>
    <t xml:space="preserve">Regular Reservations = </t>
  </si>
  <si>
    <t xml:space="preserve">Walk-In Reservations = </t>
  </si>
  <si>
    <t xml:space="preserve">Meeting Only = </t>
  </si>
  <si>
    <t xml:space="preserve">@ $0.00      </t>
  </si>
  <si>
    <t>$ 0.00</t>
  </si>
  <si>
    <t xml:space="preserve">Total Reservations = </t>
  </si>
  <si>
    <t>Meal Reservations Calculator - How much should we have collected @$16.00/meal?</t>
  </si>
  <si>
    <t>Number of Meals</t>
  </si>
  <si>
    <t>Amount</t>
  </si>
  <si>
    <t>Meal Payment Calculator - How much will we pay the FWYC @$14.50/meal?</t>
  </si>
  <si>
    <t>Herrera Mother &amp; Grandparent</t>
  </si>
  <si>
    <t xml:space="preserve">Charles &amp; Elizabeth </t>
  </si>
  <si>
    <t xml:space="preserve">Stotts Father &amp; Mother </t>
  </si>
  <si>
    <t>Bates</t>
  </si>
  <si>
    <t>D</t>
  </si>
  <si>
    <t>Figueroa-Olmeda</t>
  </si>
  <si>
    <t>Jeremy</t>
  </si>
  <si>
    <t>E</t>
  </si>
  <si>
    <t>I</t>
  </si>
  <si>
    <t>Figueroa</t>
  </si>
  <si>
    <t>Olmeda</t>
  </si>
  <si>
    <t>Gretchen</t>
  </si>
  <si>
    <t>Nichols</t>
  </si>
  <si>
    <t>Brady</t>
  </si>
  <si>
    <t>F</t>
  </si>
  <si>
    <t>A</t>
  </si>
  <si>
    <t>Murdoch</t>
  </si>
  <si>
    <t>R.J.</t>
  </si>
  <si>
    <t>Smith</t>
  </si>
  <si>
    <t>Lori</t>
  </si>
  <si>
    <t>H</t>
  </si>
  <si>
    <t>White</t>
  </si>
  <si>
    <t>Beverly + 1</t>
  </si>
  <si>
    <t>B</t>
  </si>
  <si>
    <t>Justino</t>
  </si>
  <si>
    <t>Melanie</t>
  </si>
  <si>
    <t>Lettelleir</t>
  </si>
  <si>
    <t>Paige</t>
  </si>
  <si>
    <t>Jon &amp; Stephanie</t>
  </si>
  <si>
    <t>Lisa &amp; Bernard</t>
  </si>
  <si>
    <t>C</t>
  </si>
  <si>
    <t>G</t>
  </si>
  <si>
    <t>J</t>
  </si>
  <si>
    <t>Les no pork or bacon</t>
  </si>
  <si>
    <t>Dan</t>
  </si>
  <si>
    <t>Jose</t>
  </si>
  <si>
    <t xml:space="preserve"> Kevin</t>
  </si>
  <si>
    <t>Open</t>
  </si>
  <si>
    <t>TOTAL</t>
  </si>
  <si>
    <t>Assigned</t>
  </si>
  <si>
    <t>Seating</t>
  </si>
  <si>
    <t>Table</t>
  </si>
  <si>
    <t>True (Cadet Soloist)</t>
  </si>
  <si>
    <t>Pat and Lorraine</t>
  </si>
  <si>
    <t>Watson</t>
  </si>
  <si>
    <t>Jeff</t>
  </si>
  <si>
    <t>Solt</t>
  </si>
  <si>
    <t>Dick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</si>
</sst>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3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44" fontId="6" fillId="0" borderId="1" xfId="1" applyFont="1" applyBorder="1"/>
    <xf numFmtId="0" fontId="6" fillId="0" borderId="0" xfId="0" applyFont="1"/>
    <xf numFmtId="44" fontId="7" fillId="0" borderId="0" xfId="1" quotePrefix="1" applyFont="1" applyAlignment="1">
      <alignment horizontal="center"/>
    </xf>
    <xf numFmtId="44" fontId="6" fillId="0" borderId="1" xfId="1" quotePrefix="1" applyFont="1" applyBorder="1" applyAlignment="1">
      <alignment horizontal="right"/>
    </xf>
    <xf numFmtId="44" fontId="0" fillId="0" borderId="1" xfId="1" applyFont="1" applyBorder="1"/>
    <xf numFmtId="0" fontId="8" fillId="0" borderId="0" xfId="0" applyFont="1"/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44" fontId="0" fillId="0" borderId="9" xfId="1" applyFont="1" applyBorder="1" applyAlignment="1">
      <alignment horizontal="center"/>
    </xf>
    <xf numFmtId="0" fontId="0" fillId="0" borderId="10" xfId="0" applyBorder="1" applyAlignment="1">
      <alignment horizontal="center"/>
    </xf>
    <xf numFmtId="44" fontId="0" fillId="0" borderId="11" xfId="1" applyFont="1" applyBorder="1"/>
    <xf numFmtId="0" fontId="0" fillId="0" borderId="11" xfId="0" applyBorder="1" applyAlignment="1">
      <alignment horizontal="center"/>
    </xf>
    <xf numFmtId="44" fontId="0" fillId="0" borderId="12" xfId="1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44" fontId="7" fillId="0" borderId="1" xfId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right"/>
    </xf>
    <xf numFmtId="0" fontId="9" fillId="0" borderId="0" xfId="0" applyFont="1" applyAlignment="1">
      <alignment horizontal="center"/>
    </xf>
    <xf numFmtId="0" fontId="12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FDAAA-E9EB-4E62-820F-4D78ED3100F1}">
  <sheetPr>
    <pageSetUpPr fitToPage="1"/>
  </sheetPr>
  <dimension ref="A1:I119"/>
  <sheetViews>
    <sheetView tabSelected="1" workbookViewId="0">
      <selection sqref="A1:F1"/>
    </sheetView>
  </sheetViews>
  <sheetFormatPr defaultRowHeight="14.25" x14ac:dyDescent="0.2"/>
  <cols>
    <col min="1" max="1" width="19.875" bestFit="1" customWidth="1"/>
    <col min="2" max="2" width="33.75" bestFit="1" customWidth="1"/>
    <col min="3" max="3" width="7.25" customWidth="1"/>
    <col min="4" max="4" width="10.375" bestFit="1" customWidth="1"/>
    <col min="5" max="5" width="10.875" style="1" customWidth="1"/>
    <col min="6" max="6" width="14" bestFit="1" customWidth="1"/>
  </cols>
  <sheetData>
    <row r="1" spans="1:9" ht="20.25" x14ac:dyDescent="0.3">
      <c r="A1" s="35" t="s">
        <v>130</v>
      </c>
      <c r="B1" s="35"/>
      <c r="C1" s="35"/>
      <c r="D1" s="35"/>
      <c r="E1" s="35"/>
      <c r="F1" s="35"/>
    </row>
    <row r="2" spans="1:9" ht="30" x14ac:dyDescent="0.2">
      <c r="A2" s="7" t="s">
        <v>119</v>
      </c>
      <c r="B2" s="7" t="s">
        <v>120</v>
      </c>
      <c r="C2" s="7" t="s">
        <v>112</v>
      </c>
      <c r="D2" s="7" t="s">
        <v>111</v>
      </c>
      <c r="E2" s="8" t="s">
        <v>117</v>
      </c>
      <c r="F2" s="7" t="s">
        <v>118</v>
      </c>
    </row>
    <row r="3" spans="1:9" ht="18" x14ac:dyDescent="0.25">
      <c r="A3" s="28" t="s">
        <v>49</v>
      </c>
      <c r="B3" s="28" t="s">
        <v>65</v>
      </c>
      <c r="C3" s="3">
        <v>1</v>
      </c>
      <c r="D3" s="3" t="s">
        <v>128</v>
      </c>
      <c r="E3" s="3" t="s">
        <v>159</v>
      </c>
      <c r="F3" s="2"/>
    </row>
    <row r="4" spans="1:9" ht="18" x14ac:dyDescent="0.25">
      <c r="A4" s="28" t="s">
        <v>1</v>
      </c>
      <c r="B4" s="28" t="s">
        <v>21</v>
      </c>
      <c r="C4" s="3">
        <v>1</v>
      </c>
      <c r="D4" s="3" t="s">
        <v>128</v>
      </c>
      <c r="E4" s="3" t="s">
        <v>158</v>
      </c>
      <c r="F4" s="2"/>
      <c r="H4" s="32" t="s">
        <v>184</v>
      </c>
      <c r="I4" s="32"/>
    </row>
    <row r="5" spans="1:9" ht="18" x14ac:dyDescent="0.25">
      <c r="A5" s="28" t="s">
        <v>3</v>
      </c>
      <c r="B5" s="28" t="s">
        <v>122</v>
      </c>
      <c r="C5" s="3">
        <v>1</v>
      </c>
      <c r="D5" s="3" t="s">
        <v>128</v>
      </c>
      <c r="E5" s="3" t="s">
        <v>152</v>
      </c>
      <c r="F5" s="2"/>
      <c r="H5" s="3" t="s">
        <v>159</v>
      </c>
      <c r="I5" s="3">
        <f>SUMIF($E$3:$E$85,H5,$C$3:$C$85)</f>
        <v>8</v>
      </c>
    </row>
    <row r="6" spans="1:9" ht="18" x14ac:dyDescent="0.25">
      <c r="A6" s="28" t="s">
        <v>72</v>
      </c>
      <c r="B6" s="28" t="s">
        <v>106</v>
      </c>
      <c r="C6" s="3">
        <v>1</v>
      </c>
      <c r="D6" s="3"/>
      <c r="E6" s="3" t="s">
        <v>181</v>
      </c>
      <c r="F6" s="2"/>
      <c r="H6" s="3" t="s">
        <v>167</v>
      </c>
      <c r="I6" s="3">
        <f>SUMIF($E$3:$E$85,H6,$C$3:$C$85)</f>
        <v>8</v>
      </c>
    </row>
    <row r="7" spans="1:9" ht="18" x14ac:dyDescent="0.25">
      <c r="A7" s="28" t="s">
        <v>36</v>
      </c>
      <c r="B7" s="28" t="s">
        <v>60</v>
      </c>
      <c r="C7" s="3">
        <v>1</v>
      </c>
      <c r="D7" s="3" t="s">
        <v>128</v>
      </c>
      <c r="E7" s="3" t="s">
        <v>167</v>
      </c>
      <c r="F7" s="2"/>
      <c r="H7" s="3" t="s">
        <v>174</v>
      </c>
      <c r="I7" s="3">
        <f>SUMIF($E$3:$E$85,H7,$C$3:$C$85)</f>
        <v>9</v>
      </c>
    </row>
    <row r="8" spans="1:9" ht="18" x14ac:dyDescent="0.25">
      <c r="A8" s="28" t="s">
        <v>147</v>
      </c>
      <c r="B8" s="28" t="s">
        <v>28</v>
      </c>
      <c r="C8" s="3">
        <v>1</v>
      </c>
      <c r="D8" s="3"/>
      <c r="E8" s="3" t="s">
        <v>148</v>
      </c>
      <c r="F8" s="2"/>
      <c r="H8" s="3" t="s">
        <v>148</v>
      </c>
      <c r="I8" s="3">
        <f>SUMIF($E$3:$E$85,H8,$C$3:$C$85)</f>
        <v>9</v>
      </c>
    </row>
    <row r="9" spans="1:9" ht="18" x14ac:dyDescent="0.25">
      <c r="A9" s="28" t="s">
        <v>2</v>
      </c>
      <c r="B9" s="28" t="s">
        <v>27</v>
      </c>
      <c r="C9" s="3">
        <v>1</v>
      </c>
      <c r="D9" s="3" t="s">
        <v>128</v>
      </c>
      <c r="E9" s="3" t="s">
        <v>181</v>
      </c>
      <c r="F9" s="2"/>
      <c r="H9" s="3" t="s">
        <v>151</v>
      </c>
      <c r="I9" s="3">
        <f>SUMIF($E$3:$E$85,H9,$C$3:$C$85)</f>
        <v>6</v>
      </c>
    </row>
    <row r="10" spans="1:9" ht="18" x14ac:dyDescent="0.25">
      <c r="A10" s="28" t="s">
        <v>41</v>
      </c>
      <c r="B10" s="28" t="s">
        <v>61</v>
      </c>
      <c r="C10" s="3">
        <v>1</v>
      </c>
      <c r="D10" s="3" t="s">
        <v>128</v>
      </c>
      <c r="E10" s="3" t="s">
        <v>167</v>
      </c>
      <c r="F10" s="2"/>
      <c r="H10" s="3" t="s">
        <v>158</v>
      </c>
      <c r="I10" s="3">
        <f>SUMIF($E$3:$E$85,H10,$C$3:$C$85)</f>
        <v>6</v>
      </c>
    </row>
    <row r="11" spans="1:9" ht="18" x14ac:dyDescent="0.25">
      <c r="A11" s="28" t="s">
        <v>6</v>
      </c>
      <c r="B11" s="28" t="s">
        <v>17</v>
      </c>
      <c r="C11" s="3">
        <v>1</v>
      </c>
      <c r="D11" s="3" t="s">
        <v>128</v>
      </c>
      <c r="E11" s="3" t="s">
        <v>181</v>
      </c>
      <c r="F11" s="2"/>
      <c r="H11" s="3" t="s">
        <v>175</v>
      </c>
      <c r="I11" s="3">
        <f>SUMIF($E$3:$E$85,H11,$C$3:$C$85)</f>
        <v>5</v>
      </c>
    </row>
    <row r="12" spans="1:9" ht="18" x14ac:dyDescent="0.25">
      <c r="A12" s="28" t="s">
        <v>16</v>
      </c>
      <c r="B12" s="28" t="s">
        <v>127</v>
      </c>
      <c r="C12" s="3">
        <v>2</v>
      </c>
      <c r="D12" s="3" t="s">
        <v>128</v>
      </c>
      <c r="E12" s="3" t="s">
        <v>181</v>
      </c>
      <c r="F12" s="2"/>
      <c r="H12" s="3" t="s">
        <v>164</v>
      </c>
      <c r="I12" s="3">
        <f>SUMIF($E$3:$E$85,H12,$C$3:$C$85)</f>
        <v>6</v>
      </c>
    </row>
    <row r="13" spans="1:9" ht="18" x14ac:dyDescent="0.25">
      <c r="A13" s="28" t="s">
        <v>7</v>
      </c>
      <c r="B13" s="28" t="s">
        <v>178</v>
      </c>
      <c r="C13" s="3">
        <v>1</v>
      </c>
      <c r="D13" s="3" t="s">
        <v>128</v>
      </c>
      <c r="E13" s="3" t="s">
        <v>181</v>
      </c>
      <c r="F13" s="2"/>
      <c r="H13" s="3" t="s">
        <v>152</v>
      </c>
      <c r="I13" s="3">
        <f>SUMIF($E$3:$E$85,H13,$C$3:$C$85)</f>
        <v>6</v>
      </c>
    </row>
    <row r="14" spans="1:9" ht="18" x14ac:dyDescent="0.25">
      <c r="A14" s="28" t="s">
        <v>88</v>
      </c>
      <c r="B14" s="28" t="s">
        <v>84</v>
      </c>
      <c r="C14" s="3">
        <v>1</v>
      </c>
      <c r="D14" s="3"/>
      <c r="E14" s="3" t="s">
        <v>152</v>
      </c>
      <c r="F14" s="2"/>
      <c r="H14" s="3" t="s">
        <v>176</v>
      </c>
      <c r="I14" s="3">
        <f>SUMIF($E$3:$E$85,H14,$C$3:$C$85)</f>
        <v>3</v>
      </c>
    </row>
    <row r="15" spans="1:9" ht="18" x14ac:dyDescent="0.25">
      <c r="A15" s="28" t="s">
        <v>42</v>
      </c>
      <c r="B15" s="28" t="s">
        <v>62</v>
      </c>
      <c r="C15" s="3">
        <v>1</v>
      </c>
      <c r="D15" s="3" t="s">
        <v>128</v>
      </c>
      <c r="E15" s="3" t="s">
        <v>167</v>
      </c>
      <c r="F15" s="2"/>
      <c r="H15" s="3" t="s">
        <v>183</v>
      </c>
      <c r="I15" s="3">
        <f>SUM(I5:I14)</f>
        <v>66</v>
      </c>
    </row>
    <row r="16" spans="1:9" ht="18" x14ac:dyDescent="0.25">
      <c r="A16" s="28" t="s">
        <v>33</v>
      </c>
      <c r="B16" s="28" t="s">
        <v>57</v>
      </c>
      <c r="C16" s="3">
        <v>1</v>
      </c>
      <c r="D16" s="3" t="s">
        <v>128</v>
      </c>
      <c r="E16" s="3" t="s">
        <v>151</v>
      </c>
      <c r="F16" s="2"/>
      <c r="H16" s="2" t="s">
        <v>181</v>
      </c>
      <c r="I16" s="3">
        <v>25</v>
      </c>
    </row>
    <row r="17" spans="1:9" ht="18" x14ac:dyDescent="0.25">
      <c r="A17" s="28" t="s">
        <v>73</v>
      </c>
      <c r="B17" s="28" t="s">
        <v>95</v>
      </c>
      <c r="C17" s="3">
        <v>1</v>
      </c>
      <c r="D17" s="3"/>
      <c r="E17" s="3" t="s">
        <v>181</v>
      </c>
      <c r="F17" s="2"/>
      <c r="H17" s="2" t="s">
        <v>182</v>
      </c>
      <c r="I17" s="3">
        <f>+I15+I16</f>
        <v>91</v>
      </c>
    </row>
    <row r="18" spans="1:9" ht="18" x14ac:dyDescent="0.25">
      <c r="A18" s="28" t="s">
        <v>5</v>
      </c>
      <c r="B18" s="28" t="s">
        <v>22</v>
      </c>
      <c r="C18" s="3">
        <v>1</v>
      </c>
      <c r="D18" s="3" t="s">
        <v>128</v>
      </c>
      <c r="E18" s="3" t="s">
        <v>152</v>
      </c>
      <c r="F18" s="2"/>
    </row>
    <row r="19" spans="1:9" ht="18" x14ac:dyDescent="0.25">
      <c r="A19" s="28" t="s">
        <v>39</v>
      </c>
      <c r="B19" s="28" t="s">
        <v>55</v>
      </c>
      <c r="C19" s="3">
        <v>1</v>
      </c>
      <c r="D19" s="3" t="s">
        <v>128</v>
      </c>
      <c r="E19" s="3" t="s">
        <v>175</v>
      </c>
      <c r="F19" s="2"/>
    </row>
    <row r="20" spans="1:9" ht="18" x14ac:dyDescent="0.25">
      <c r="A20" s="28" t="s">
        <v>39</v>
      </c>
      <c r="B20" s="28" t="s">
        <v>94</v>
      </c>
      <c r="C20" s="3">
        <v>1</v>
      </c>
      <c r="D20" s="3"/>
      <c r="E20" s="3" t="s">
        <v>175</v>
      </c>
      <c r="F20" s="2"/>
    </row>
    <row r="21" spans="1:9" ht="18" x14ac:dyDescent="0.25">
      <c r="A21" s="28" t="s">
        <v>38</v>
      </c>
      <c r="B21" s="28" t="s">
        <v>54</v>
      </c>
      <c r="C21" s="3">
        <v>1</v>
      </c>
      <c r="D21" s="3" t="s">
        <v>128</v>
      </c>
      <c r="E21" s="3" t="s">
        <v>158</v>
      </c>
      <c r="F21" s="2"/>
    </row>
    <row r="22" spans="1:9" ht="18" x14ac:dyDescent="0.25">
      <c r="A22" s="28" t="s">
        <v>8</v>
      </c>
      <c r="B22" s="28" t="s">
        <v>96</v>
      </c>
      <c r="C22" s="3">
        <v>1</v>
      </c>
      <c r="D22" s="3" t="s">
        <v>128</v>
      </c>
      <c r="E22" s="3" t="s">
        <v>181</v>
      </c>
      <c r="F22" s="2"/>
    </row>
    <row r="23" spans="1:9" ht="18" x14ac:dyDescent="0.25">
      <c r="A23" s="28" t="s">
        <v>86</v>
      </c>
      <c r="B23" s="28" t="s">
        <v>83</v>
      </c>
      <c r="C23" s="3">
        <v>1</v>
      </c>
      <c r="D23" s="3"/>
      <c r="E23" s="3" t="s">
        <v>158</v>
      </c>
      <c r="F23" s="2"/>
    </row>
    <row r="24" spans="1:9" ht="18" x14ac:dyDescent="0.25">
      <c r="A24" s="28" t="s">
        <v>126</v>
      </c>
      <c r="B24" s="28" t="s">
        <v>125</v>
      </c>
      <c r="C24" s="3">
        <v>1</v>
      </c>
      <c r="D24" s="3" t="s">
        <v>128</v>
      </c>
      <c r="E24" s="3" t="s">
        <v>151</v>
      </c>
      <c r="F24" s="2"/>
    </row>
    <row r="25" spans="1:9" ht="18" x14ac:dyDescent="0.25">
      <c r="A25" s="28" t="s">
        <v>11</v>
      </c>
      <c r="B25" s="28" t="s">
        <v>23</v>
      </c>
      <c r="C25" s="3">
        <v>1</v>
      </c>
      <c r="D25" s="3" t="s">
        <v>128</v>
      </c>
      <c r="E25" s="3" t="s">
        <v>181</v>
      </c>
      <c r="F25" s="2"/>
    </row>
    <row r="26" spans="1:9" ht="18" x14ac:dyDescent="0.25">
      <c r="A26" s="28" t="s">
        <v>11</v>
      </c>
      <c r="B26" s="28" t="s">
        <v>97</v>
      </c>
      <c r="C26" s="3">
        <v>1</v>
      </c>
      <c r="D26" s="3" t="s">
        <v>128</v>
      </c>
      <c r="E26" s="3" t="s">
        <v>181</v>
      </c>
      <c r="F26" s="2"/>
    </row>
    <row r="27" spans="1:9" ht="18" x14ac:dyDescent="0.25">
      <c r="A27" s="28" t="s">
        <v>18</v>
      </c>
      <c r="B27" s="28" t="s">
        <v>24</v>
      </c>
      <c r="C27" s="3">
        <v>1</v>
      </c>
      <c r="D27" s="3" t="s">
        <v>128</v>
      </c>
      <c r="E27" s="3" t="s">
        <v>151</v>
      </c>
      <c r="F27" s="2"/>
    </row>
    <row r="28" spans="1:9" ht="18" x14ac:dyDescent="0.25">
      <c r="A28" s="28" t="s">
        <v>153</v>
      </c>
      <c r="B28" s="28" t="s">
        <v>179</v>
      </c>
      <c r="C28" s="3">
        <v>1</v>
      </c>
      <c r="D28" s="3"/>
      <c r="E28" s="3" t="s">
        <v>148</v>
      </c>
      <c r="F28" s="2"/>
    </row>
    <row r="29" spans="1:9" ht="18" x14ac:dyDescent="0.25">
      <c r="A29" s="28" t="s">
        <v>149</v>
      </c>
      <c r="B29" s="28" t="s">
        <v>150</v>
      </c>
      <c r="C29" s="3">
        <v>1</v>
      </c>
      <c r="D29" s="3" t="s">
        <v>128</v>
      </c>
      <c r="E29" s="3" t="s">
        <v>148</v>
      </c>
      <c r="F29" s="2"/>
    </row>
    <row r="30" spans="1:9" ht="18" x14ac:dyDescent="0.25">
      <c r="A30" s="28" t="s">
        <v>9</v>
      </c>
      <c r="B30" s="28" t="s">
        <v>98</v>
      </c>
      <c r="C30" s="3">
        <v>1</v>
      </c>
      <c r="D30" s="3" t="s">
        <v>128</v>
      </c>
      <c r="E30" s="3" t="s">
        <v>159</v>
      </c>
      <c r="F30" s="2"/>
    </row>
    <row r="31" spans="1:9" ht="18" x14ac:dyDescent="0.25">
      <c r="A31" s="28" t="s">
        <v>9</v>
      </c>
      <c r="B31" s="28" t="s">
        <v>99</v>
      </c>
      <c r="C31" s="3">
        <v>1</v>
      </c>
      <c r="D31" s="3" t="s">
        <v>128</v>
      </c>
      <c r="E31" s="3" t="s">
        <v>159</v>
      </c>
      <c r="F31" s="2"/>
    </row>
    <row r="32" spans="1:9" ht="18" x14ac:dyDescent="0.25">
      <c r="A32" s="28" t="s">
        <v>9</v>
      </c>
      <c r="B32" s="28" t="s">
        <v>129</v>
      </c>
      <c r="C32" s="3">
        <v>1</v>
      </c>
      <c r="D32" s="3"/>
      <c r="E32" s="3" t="s">
        <v>174</v>
      </c>
      <c r="F32" s="2"/>
    </row>
    <row r="33" spans="1:6" ht="18" x14ac:dyDescent="0.25">
      <c r="A33" s="28" t="s">
        <v>87</v>
      </c>
      <c r="B33" s="28" t="s">
        <v>92</v>
      </c>
      <c r="C33" s="3">
        <v>1</v>
      </c>
      <c r="D33" s="3"/>
      <c r="E33" s="3" t="s">
        <v>158</v>
      </c>
      <c r="F33" s="2"/>
    </row>
    <row r="34" spans="1:6" ht="18" x14ac:dyDescent="0.25">
      <c r="A34" s="28" t="s">
        <v>87</v>
      </c>
      <c r="B34" s="28" t="s">
        <v>93</v>
      </c>
      <c r="C34" s="3">
        <v>1</v>
      </c>
      <c r="D34" s="3"/>
      <c r="E34" s="3" t="s">
        <v>158</v>
      </c>
      <c r="F34" s="2"/>
    </row>
    <row r="35" spans="1:6" ht="18" x14ac:dyDescent="0.25">
      <c r="A35" s="28" t="s">
        <v>74</v>
      </c>
      <c r="B35" s="28" t="s">
        <v>21</v>
      </c>
      <c r="C35" s="3">
        <v>1</v>
      </c>
      <c r="D35" s="3"/>
      <c r="E35" s="3" t="s">
        <v>181</v>
      </c>
      <c r="F35" s="2"/>
    </row>
    <row r="36" spans="1:6" ht="18" x14ac:dyDescent="0.25">
      <c r="A36" s="28" t="s">
        <v>47</v>
      </c>
      <c r="B36" s="28" t="s">
        <v>0</v>
      </c>
      <c r="C36" s="3">
        <v>3</v>
      </c>
      <c r="D36" s="3" t="s">
        <v>128</v>
      </c>
      <c r="E36" s="3" t="s">
        <v>176</v>
      </c>
      <c r="F36" s="2"/>
    </row>
    <row r="37" spans="1:6" ht="18" x14ac:dyDescent="0.25">
      <c r="A37" s="28" t="s">
        <v>107</v>
      </c>
      <c r="B37" s="28" t="s">
        <v>100</v>
      </c>
      <c r="C37" s="3">
        <v>2</v>
      </c>
      <c r="D37" s="3"/>
      <c r="E37" s="3" t="s">
        <v>181</v>
      </c>
      <c r="F37" s="2"/>
    </row>
    <row r="38" spans="1:6" ht="18" x14ac:dyDescent="0.25">
      <c r="A38" s="28" t="s">
        <v>75</v>
      </c>
      <c r="B38" s="28" t="s">
        <v>22</v>
      </c>
      <c r="C38" s="3">
        <v>1</v>
      </c>
      <c r="D38" s="3"/>
      <c r="E38" s="3" t="s">
        <v>181</v>
      </c>
      <c r="F38" s="2"/>
    </row>
    <row r="39" spans="1:6" ht="18" x14ac:dyDescent="0.25">
      <c r="A39" s="28" t="s">
        <v>50</v>
      </c>
      <c r="B39" s="28" t="s">
        <v>66</v>
      </c>
      <c r="C39" s="3">
        <v>1</v>
      </c>
      <c r="D39" s="3" t="s">
        <v>128</v>
      </c>
      <c r="E39" s="3" t="s">
        <v>159</v>
      </c>
      <c r="F39" s="2"/>
    </row>
    <row r="40" spans="1:6" ht="18" x14ac:dyDescent="0.25">
      <c r="A40" s="28" t="s">
        <v>12</v>
      </c>
      <c r="B40" s="28" t="s">
        <v>101</v>
      </c>
      <c r="C40" s="3">
        <v>1</v>
      </c>
      <c r="D40" s="3" t="s">
        <v>128</v>
      </c>
      <c r="E40" s="3" t="s">
        <v>159</v>
      </c>
      <c r="F40" s="2"/>
    </row>
    <row r="41" spans="1:6" ht="18" x14ac:dyDescent="0.25">
      <c r="A41" s="28" t="s">
        <v>89</v>
      </c>
      <c r="B41" s="28" t="s">
        <v>144</v>
      </c>
      <c r="C41" s="3">
        <v>2</v>
      </c>
      <c r="D41" s="3" t="s">
        <v>121</v>
      </c>
      <c r="E41" s="3" t="s">
        <v>174</v>
      </c>
      <c r="F41" s="2"/>
    </row>
    <row r="42" spans="1:6" ht="18" x14ac:dyDescent="0.25">
      <c r="A42" s="28" t="s">
        <v>29</v>
      </c>
      <c r="B42" s="28" t="s">
        <v>124</v>
      </c>
      <c r="C42" s="3">
        <v>1</v>
      </c>
      <c r="D42" s="3" t="s">
        <v>128</v>
      </c>
      <c r="E42" s="3" t="s">
        <v>174</v>
      </c>
      <c r="F42" s="2"/>
    </row>
    <row r="43" spans="1:6" ht="18" x14ac:dyDescent="0.25">
      <c r="A43" s="28" t="s">
        <v>53</v>
      </c>
      <c r="B43" s="28" t="s">
        <v>69</v>
      </c>
      <c r="C43" s="3">
        <v>1</v>
      </c>
      <c r="D43" s="3" t="s">
        <v>128</v>
      </c>
      <c r="E43" s="3" t="s">
        <v>167</v>
      </c>
      <c r="F43" s="2"/>
    </row>
    <row r="44" spans="1:6" ht="18" x14ac:dyDescent="0.25">
      <c r="A44" s="28" t="s">
        <v>43</v>
      </c>
      <c r="B44" s="28" t="s">
        <v>173</v>
      </c>
      <c r="C44" s="3">
        <v>2</v>
      </c>
      <c r="D44" s="3" t="s">
        <v>128</v>
      </c>
      <c r="E44" s="3" t="s">
        <v>164</v>
      </c>
      <c r="F44" s="2"/>
    </row>
    <row r="45" spans="1:6" ht="18" x14ac:dyDescent="0.2">
      <c r="A45" s="30" t="s">
        <v>43</v>
      </c>
      <c r="B45" s="30" t="s">
        <v>108</v>
      </c>
      <c r="C45" s="4">
        <v>1</v>
      </c>
      <c r="D45" s="4" t="s">
        <v>128</v>
      </c>
      <c r="E45" s="3" t="s">
        <v>164</v>
      </c>
      <c r="F45" s="2"/>
    </row>
    <row r="46" spans="1:6" ht="18" x14ac:dyDescent="0.2">
      <c r="A46" s="30" t="s">
        <v>43</v>
      </c>
      <c r="B46" s="30" t="s">
        <v>187</v>
      </c>
      <c r="C46" s="4">
        <v>2</v>
      </c>
      <c r="D46" s="4"/>
      <c r="E46" s="3" t="s">
        <v>181</v>
      </c>
      <c r="F46" s="2"/>
    </row>
    <row r="47" spans="1:6" ht="18" x14ac:dyDescent="0.2">
      <c r="A47" s="30" t="s">
        <v>168</v>
      </c>
      <c r="B47" s="30" t="s">
        <v>169</v>
      </c>
      <c r="C47" s="4">
        <v>1</v>
      </c>
      <c r="D47" s="4"/>
      <c r="E47" s="3" t="s">
        <v>148</v>
      </c>
      <c r="F47" s="2"/>
    </row>
    <row r="48" spans="1:6" ht="18" x14ac:dyDescent="0.25">
      <c r="A48" s="28" t="s">
        <v>13</v>
      </c>
      <c r="B48" s="28" t="s">
        <v>180</v>
      </c>
      <c r="C48" s="3">
        <v>1</v>
      </c>
      <c r="D48" s="3" t="s">
        <v>128</v>
      </c>
      <c r="E48" s="3" t="s">
        <v>181</v>
      </c>
      <c r="F48" s="2"/>
    </row>
    <row r="49" spans="1:6" ht="18" x14ac:dyDescent="0.25">
      <c r="A49" s="28" t="s">
        <v>34</v>
      </c>
      <c r="B49" s="28" t="s">
        <v>58</v>
      </c>
      <c r="C49" s="3">
        <v>1</v>
      </c>
      <c r="D49" s="3" t="s">
        <v>128</v>
      </c>
      <c r="E49" s="3" t="s">
        <v>152</v>
      </c>
      <c r="F49" s="2"/>
    </row>
    <row r="50" spans="1:6" ht="18" x14ac:dyDescent="0.25">
      <c r="A50" s="28" t="s">
        <v>170</v>
      </c>
      <c r="B50" s="28" t="s">
        <v>171</v>
      </c>
      <c r="C50" s="3">
        <v>1</v>
      </c>
      <c r="D50" s="3" t="s">
        <v>128</v>
      </c>
      <c r="E50" s="3" t="s">
        <v>148</v>
      </c>
      <c r="F50" s="2"/>
    </row>
    <row r="51" spans="1:6" ht="18" x14ac:dyDescent="0.25">
      <c r="A51" s="28" t="s">
        <v>170</v>
      </c>
      <c r="B51" s="28" t="s">
        <v>172</v>
      </c>
      <c r="C51" s="3">
        <v>2</v>
      </c>
      <c r="D51" s="3"/>
      <c r="E51" s="3" t="s">
        <v>148</v>
      </c>
      <c r="F51" s="2"/>
    </row>
    <row r="52" spans="1:6" ht="18" x14ac:dyDescent="0.2">
      <c r="A52" s="29" t="s">
        <v>14</v>
      </c>
      <c r="B52" s="29" t="s">
        <v>177</v>
      </c>
      <c r="C52" s="4">
        <v>1</v>
      </c>
      <c r="D52" s="4" t="s">
        <v>128</v>
      </c>
      <c r="E52" s="3" t="s">
        <v>151</v>
      </c>
      <c r="F52" s="2"/>
    </row>
    <row r="53" spans="1:6" ht="18" x14ac:dyDescent="0.25">
      <c r="A53" s="28" t="s">
        <v>32</v>
      </c>
      <c r="B53" s="28" t="s">
        <v>37</v>
      </c>
      <c r="C53" s="3">
        <v>2</v>
      </c>
      <c r="D53" s="3" t="s">
        <v>128</v>
      </c>
      <c r="E53" s="3" t="s">
        <v>174</v>
      </c>
      <c r="F53" s="2"/>
    </row>
    <row r="54" spans="1:6" ht="18" x14ac:dyDescent="0.25">
      <c r="A54" s="28" t="s">
        <v>76</v>
      </c>
      <c r="B54" s="28" t="s">
        <v>102</v>
      </c>
      <c r="C54" s="3">
        <v>1</v>
      </c>
      <c r="D54" s="3"/>
      <c r="E54" s="3" t="s">
        <v>181</v>
      </c>
      <c r="F54" s="2"/>
    </row>
    <row r="55" spans="1:6" ht="18" x14ac:dyDescent="0.25">
      <c r="A55" s="28" t="s">
        <v>77</v>
      </c>
      <c r="B55" s="28" t="s">
        <v>103</v>
      </c>
      <c r="C55" s="3">
        <v>1</v>
      </c>
      <c r="D55" s="3"/>
      <c r="E55" s="3" t="s">
        <v>181</v>
      </c>
      <c r="F55" s="2"/>
    </row>
    <row r="56" spans="1:6" ht="18" x14ac:dyDescent="0.25">
      <c r="A56" s="28" t="s">
        <v>78</v>
      </c>
      <c r="B56" s="28" t="s">
        <v>104</v>
      </c>
      <c r="C56" s="3">
        <v>1</v>
      </c>
      <c r="D56" s="3"/>
      <c r="E56" s="3" t="s">
        <v>181</v>
      </c>
      <c r="F56" s="2"/>
    </row>
    <row r="57" spans="1:6" ht="18" x14ac:dyDescent="0.25">
      <c r="A57" s="28" t="s">
        <v>160</v>
      </c>
      <c r="B57" s="28" t="s">
        <v>161</v>
      </c>
      <c r="C57" s="3">
        <v>1</v>
      </c>
      <c r="D57" s="3" t="s">
        <v>128</v>
      </c>
      <c r="E57" s="3" t="s">
        <v>151</v>
      </c>
      <c r="F57" s="2"/>
    </row>
    <row r="58" spans="1:6" ht="18" x14ac:dyDescent="0.25">
      <c r="A58" s="28" t="s">
        <v>156</v>
      </c>
      <c r="B58" s="28" t="s">
        <v>157</v>
      </c>
      <c r="C58" s="3">
        <v>1</v>
      </c>
      <c r="D58" s="3" t="s">
        <v>128</v>
      </c>
      <c r="E58" s="3" t="s">
        <v>148</v>
      </c>
      <c r="F58" s="2"/>
    </row>
    <row r="59" spans="1:6" ht="18" x14ac:dyDescent="0.25">
      <c r="A59" s="28" t="s">
        <v>51</v>
      </c>
      <c r="B59" s="28" t="s">
        <v>67</v>
      </c>
      <c r="C59" s="3">
        <v>1</v>
      </c>
      <c r="D59" s="3" t="s">
        <v>128</v>
      </c>
      <c r="E59" s="3" t="s">
        <v>159</v>
      </c>
      <c r="F59" s="2"/>
    </row>
    <row r="60" spans="1:6" ht="18" x14ac:dyDescent="0.25">
      <c r="A60" s="28" t="s">
        <v>154</v>
      </c>
      <c r="B60" s="28" t="s">
        <v>155</v>
      </c>
      <c r="C60" s="3">
        <v>1</v>
      </c>
      <c r="D60" s="3"/>
      <c r="E60" s="3" t="s">
        <v>148</v>
      </c>
      <c r="F60" s="2"/>
    </row>
    <row r="61" spans="1:6" ht="18" x14ac:dyDescent="0.25">
      <c r="A61" s="28" t="s">
        <v>45</v>
      </c>
      <c r="B61" s="28" t="s">
        <v>63</v>
      </c>
      <c r="C61" s="3">
        <v>1</v>
      </c>
      <c r="D61" s="3" t="s">
        <v>128</v>
      </c>
      <c r="E61" s="3" t="s">
        <v>167</v>
      </c>
      <c r="F61" s="2"/>
    </row>
    <row r="62" spans="1:6" ht="18" x14ac:dyDescent="0.25">
      <c r="A62" s="28" t="s">
        <v>52</v>
      </c>
      <c r="B62" s="28" t="s">
        <v>68</v>
      </c>
      <c r="C62" s="3">
        <v>1</v>
      </c>
      <c r="D62" s="3" t="s">
        <v>128</v>
      </c>
      <c r="E62" s="3" t="s">
        <v>159</v>
      </c>
      <c r="F62" s="2"/>
    </row>
    <row r="63" spans="1:6" ht="18" x14ac:dyDescent="0.25">
      <c r="A63" s="28" t="s">
        <v>19</v>
      </c>
      <c r="B63" s="28" t="s">
        <v>25</v>
      </c>
      <c r="C63" s="3">
        <v>1</v>
      </c>
      <c r="D63" s="3" t="s">
        <v>128</v>
      </c>
      <c r="E63" s="3" t="s">
        <v>159</v>
      </c>
      <c r="F63" s="2"/>
    </row>
    <row r="64" spans="1:6" ht="18" x14ac:dyDescent="0.25">
      <c r="A64" s="28" t="s">
        <v>4</v>
      </c>
      <c r="B64" s="28" t="s">
        <v>70</v>
      </c>
      <c r="C64" s="3">
        <v>1</v>
      </c>
      <c r="D64" s="3" t="s">
        <v>128</v>
      </c>
      <c r="E64" s="3" t="s">
        <v>181</v>
      </c>
      <c r="F64" s="2"/>
    </row>
    <row r="65" spans="1:6" ht="18" x14ac:dyDescent="0.25">
      <c r="A65" s="28" t="s">
        <v>4</v>
      </c>
      <c r="B65" s="28" t="s">
        <v>123</v>
      </c>
      <c r="C65" s="3">
        <v>1</v>
      </c>
      <c r="D65" s="3" t="s">
        <v>128</v>
      </c>
      <c r="E65" s="3" t="s">
        <v>152</v>
      </c>
      <c r="F65" s="2"/>
    </row>
    <row r="66" spans="1:6" ht="18" x14ac:dyDescent="0.25">
      <c r="A66" s="28" t="s">
        <v>79</v>
      </c>
      <c r="B66" s="28" t="s">
        <v>109</v>
      </c>
      <c r="C66" s="3">
        <v>1</v>
      </c>
      <c r="D66" s="3"/>
      <c r="E66" s="3" t="s">
        <v>181</v>
      </c>
      <c r="F66" s="2"/>
    </row>
    <row r="67" spans="1:6" ht="18" x14ac:dyDescent="0.25">
      <c r="A67" s="28" t="s">
        <v>85</v>
      </c>
      <c r="B67" s="28" t="s">
        <v>91</v>
      </c>
      <c r="C67" s="3">
        <v>1</v>
      </c>
      <c r="D67" s="3"/>
      <c r="E67" s="3" t="s">
        <v>151</v>
      </c>
      <c r="F67" s="2"/>
    </row>
    <row r="68" spans="1:6" ht="18" x14ac:dyDescent="0.25">
      <c r="A68" s="28" t="s">
        <v>48</v>
      </c>
      <c r="B68" s="28" t="s">
        <v>186</v>
      </c>
      <c r="C68" s="3">
        <v>1</v>
      </c>
      <c r="D68" s="3" t="s">
        <v>128</v>
      </c>
      <c r="E68" s="3" t="s">
        <v>152</v>
      </c>
      <c r="F68" s="2"/>
    </row>
    <row r="69" spans="1:6" ht="18" x14ac:dyDescent="0.25">
      <c r="A69" s="28" t="s">
        <v>10</v>
      </c>
      <c r="B69" s="28" t="s">
        <v>31</v>
      </c>
      <c r="C69" s="3">
        <v>1</v>
      </c>
      <c r="D69" s="3" t="s">
        <v>128</v>
      </c>
      <c r="E69" s="3" t="s">
        <v>181</v>
      </c>
      <c r="F69" s="2"/>
    </row>
    <row r="70" spans="1:6" ht="18" x14ac:dyDescent="0.25">
      <c r="A70" s="28" t="s">
        <v>44</v>
      </c>
      <c r="B70" s="28" t="s">
        <v>113</v>
      </c>
      <c r="C70" s="3">
        <v>1</v>
      </c>
      <c r="D70" s="3" t="s">
        <v>128</v>
      </c>
      <c r="E70" s="3" t="s">
        <v>164</v>
      </c>
      <c r="F70" s="2"/>
    </row>
    <row r="71" spans="1:6" ht="18" x14ac:dyDescent="0.25">
      <c r="A71" s="28" t="s">
        <v>35</v>
      </c>
      <c r="B71" s="28" t="s">
        <v>59</v>
      </c>
      <c r="C71" s="3">
        <v>1</v>
      </c>
      <c r="D71" s="3" t="s">
        <v>128</v>
      </c>
      <c r="E71" s="3" t="s">
        <v>158</v>
      </c>
      <c r="F71" s="2"/>
    </row>
    <row r="72" spans="1:6" ht="18" x14ac:dyDescent="0.25">
      <c r="A72" s="28" t="s">
        <v>15</v>
      </c>
      <c r="B72" s="28" t="s">
        <v>71</v>
      </c>
      <c r="C72" s="3">
        <v>1</v>
      </c>
      <c r="D72" s="3" t="s">
        <v>128</v>
      </c>
      <c r="E72" s="3" t="s">
        <v>181</v>
      </c>
      <c r="F72" s="2"/>
    </row>
    <row r="73" spans="1:6" ht="18" x14ac:dyDescent="0.25">
      <c r="A73" s="28" t="s">
        <v>40</v>
      </c>
      <c r="B73" s="28" t="s">
        <v>56</v>
      </c>
      <c r="C73" s="3">
        <v>1</v>
      </c>
      <c r="D73" s="3" t="s">
        <v>128</v>
      </c>
      <c r="E73" s="3" t="s">
        <v>175</v>
      </c>
      <c r="F73" s="2"/>
    </row>
    <row r="74" spans="1:6" ht="18" x14ac:dyDescent="0.25">
      <c r="A74" s="28" t="s">
        <v>40</v>
      </c>
      <c r="B74" s="28" t="s">
        <v>145</v>
      </c>
      <c r="C74" s="3">
        <v>2</v>
      </c>
      <c r="D74" s="3"/>
      <c r="E74" s="3" t="s">
        <v>175</v>
      </c>
      <c r="F74" s="2"/>
    </row>
    <row r="75" spans="1:6" ht="18" x14ac:dyDescent="0.25">
      <c r="A75" s="28" t="s">
        <v>80</v>
      </c>
      <c r="B75" s="28" t="s">
        <v>105</v>
      </c>
      <c r="C75" s="3">
        <v>1</v>
      </c>
      <c r="D75" s="3"/>
      <c r="E75" s="3" t="s">
        <v>181</v>
      </c>
      <c r="F75" s="2"/>
    </row>
    <row r="76" spans="1:6" ht="18" x14ac:dyDescent="0.25">
      <c r="A76" s="28" t="s">
        <v>162</v>
      </c>
      <c r="B76" s="28" t="s">
        <v>163</v>
      </c>
      <c r="C76" s="3">
        <v>1</v>
      </c>
      <c r="D76" s="3" t="s">
        <v>128</v>
      </c>
      <c r="E76" s="3" t="s">
        <v>164</v>
      </c>
      <c r="F76" s="2"/>
    </row>
    <row r="77" spans="1:6" ht="18" x14ac:dyDescent="0.25">
      <c r="A77" s="28" t="s">
        <v>190</v>
      </c>
      <c r="B77" s="28" t="s">
        <v>191</v>
      </c>
      <c r="C77" s="3">
        <v>1</v>
      </c>
      <c r="D77" s="3"/>
      <c r="E77" s="3" t="s">
        <v>181</v>
      </c>
      <c r="F77" s="2"/>
    </row>
    <row r="78" spans="1:6" ht="18" x14ac:dyDescent="0.25">
      <c r="A78" s="28" t="s">
        <v>90</v>
      </c>
      <c r="B78" s="28" t="s">
        <v>146</v>
      </c>
      <c r="C78" s="3">
        <v>2</v>
      </c>
      <c r="D78" s="3" t="s">
        <v>121</v>
      </c>
      <c r="E78" s="3" t="s">
        <v>174</v>
      </c>
      <c r="F78" s="2"/>
    </row>
    <row r="79" spans="1:6" ht="18" x14ac:dyDescent="0.25">
      <c r="A79" s="28" t="s">
        <v>30</v>
      </c>
      <c r="B79" s="28" t="s">
        <v>49</v>
      </c>
      <c r="C79" s="3">
        <v>1</v>
      </c>
      <c r="D79" s="3" t="s">
        <v>128</v>
      </c>
      <c r="E79" s="3" t="s">
        <v>174</v>
      </c>
      <c r="F79" s="2"/>
    </row>
    <row r="80" spans="1:6" ht="18" x14ac:dyDescent="0.25">
      <c r="A80" s="28" t="s">
        <v>81</v>
      </c>
      <c r="B80" s="28" t="s">
        <v>25</v>
      </c>
      <c r="C80" s="3">
        <v>1</v>
      </c>
      <c r="D80" s="3"/>
      <c r="E80" s="3" t="s">
        <v>181</v>
      </c>
      <c r="F80" s="2"/>
    </row>
    <row r="81" spans="1:6" ht="18" x14ac:dyDescent="0.25">
      <c r="A81" s="28" t="s">
        <v>82</v>
      </c>
      <c r="B81" s="28" t="s">
        <v>110</v>
      </c>
      <c r="C81" s="3">
        <v>1</v>
      </c>
      <c r="D81" s="3"/>
      <c r="E81" s="3" t="s">
        <v>181</v>
      </c>
      <c r="F81" s="2"/>
    </row>
    <row r="82" spans="1:6" ht="18" x14ac:dyDescent="0.25">
      <c r="A82" s="28" t="s">
        <v>188</v>
      </c>
      <c r="B82" s="28" t="s">
        <v>189</v>
      </c>
      <c r="C82" s="3">
        <v>1</v>
      </c>
      <c r="D82" s="3"/>
      <c r="E82" s="3" t="s">
        <v>181</v>
      </c>
      <c r="F82" s="2"/>
    </row>
    <row r="83" spans="1:6" ht="18" x14ac:dyDescent="0.25">
      <c r="A83" s="28" t="s">
        <v>20</v>
      </c>
      <c r="B83" s="28" t="s">
        <v>26</v>
      </c>
      <c r="C83" s="3">
        <v>1</v>
      </c>
      <c r="D83" s="3" t="s">
        <v>128</v>
      </c>
      <c r="E83" s="3" t="s">
        <v>164</v>
      </c>
      <c r="F83" s="2"/>
    </row>
    <row r="84" spans="1:6" ht="18" x14ac:dyDescent="0.25">
      <c r="A84" s="28" t="s">
        <v>165</v>
      </c>
      <c r="B84" s="28" t="s">
        <v>166</v>
      </c>
      <c r="C84" s="3">
        <v>2</v>
      </c>
      <c r="D84" s="3" t="s">
        <v>128</v>
      </c>
      <c r="E84" s="3" t="s">
        <v>167</v>
      </c>
      <c r="F84" s="2"/>
    </row>
    <row r="85" spans="1:6" ht="18" x14ac:dyDescent="0.25">
      <c r="A85" s="28" t="s">
        <v>46</v>
      </c>
      <c r="B85" s="28" t="s">
        <v>64</v>
      </c>
      <c r="C85" s="3">
        <v>1</v>
      </c>
      <c r="D85" s="3" t="s">
        <v>128</v>
      </c>
      <c r="E85" s="3" t="s">
        <v>167</v>
      </c>
      <c r="F85" s="2"/>
    </row>
    <row r="86" spans="1:6" ht="15" x14ac:dyDescent="0.25">
      <c r="B86" s="5" t="s">
        <v>114</v>
      </c>
      <c r="C86" s="6">
        <f>SUM(C3:C85)</f>
        <v>95</v>
      </c>
      <c r="D86" s="1"/>
    </row>
    <row r="87" spans="1:6" ht="15" x14ac:dyDescent="0.25">
      <c r="B87" s="5" t="s">
        <v>116</v>
      </c>
      <c r="C87" s="6">
        <f>SUMIF(D3:D85,"SF",C3:C85)</f>
        <v>59</v>
      </c>
      <c r="D87" s="1"/>
    </row>
    <row r="88" spans="1:6" ht="15" x14ac:dyDescent="0.25">
      <c r="B88" s="5" t="s">
        <v>115</v>
      </c>
      <c r="C88" s="6">
        <f>+C86-C87</f>
        <v>36</v>
      </c>
      <c r="D88" s="1"/>
    </row>
    <row r="90" spans="1:6" ht="21" x14ac:dyDescent="0.35">
      <c r="A90" s="36" t="s">
        <v>131</v>
      </c>
      <c r="B90" s="36"/>
      <c r="C90" s="36"/>
      <c r="D90" s="36"/>
      <c r="E90" s="36"/>
      <c r="F90" s="36"/>
    </row>
    <row r="91" spans="1:6" ht="18.75" x14ac:dyDescent="0.3">
      <c r="A91" s="9" t="s">
        <v>119</v>
      </c>
      <c r="B91" s="9" t="s">
        <v>120</v>
      </c>
      <c r="C91" s="9" t="s">
        <v>112</v>
      </c>
      <c r="D91" s="9" t="s">
        <v>132</v>
      </c>
      <c r="E91" s="9" t="s">
        <v>185</v>
      </c>
      <c r="F91" s="10" t="s">
        <v>118</v>
      </c>
    </row>
    <row r="92" spans="1:6" ht="21" x14ac:dyDescent="0.35">
      <c r="A92" s="11"/>
      <c r="B92" s="11"/>
      <c r="C92" s="12"/>
      <c r="D92" s="2"/>
      <c r="E92" s="12"/>
      <c r="F92" s="11"/>
    </row>
    <row r="93" spans="1:6" ht="21" x14ac:dyDescent="0.35">
      <c r="A93" s="11"/>
      <c r="B93" s="11"/>
      <c r="C93" s="12"/>
      <c r="D93" s="2"/>
      <c r="E93" s="12"/>
      <c r="F93" s="11"/>
    </row>
    <row r="94" spans="1:6" ht="21" x14ac:dyDescent="0.35">
      <c r="A94" s="11"/>
      <c r="B94" s="11"/>
      <c r="C94" s="12"/>
      <c r="D94" s="2"/>
      <c r="E94" s="12"/>
      <c r="F94" s="11"/>
    </row>
    <row r="95" spans="1:6" ht="21" x14ac:dyDescent="0.35">
      <c r="A95" s="37" t="s">
        <v>133</v>
      </c>
      <c r="B95" s="37"/>
      <c r="C95" s="37"/>
      <c r="D95" s="37"/>
      <c r="E95" s="37"/>
      <c r="F95" s="38"/>
    </row>
    <row r="96" spans="1:6" ht="21" x14ac:dyDescent="0.35">
      <c r="B96" s="33" t="s">
        <v>134</v>
      </c>
      <c r="C96" s="33"/>
      <c r="D96" s="12">
        <f>SUM(C3:C85)</f>
        <v>95</v>
      </c>
      <c r="E96" s="31" t="str">
        <f>"@ "&amp;"$16.00"</f>
        <v>@ $16.00</v>
      </c>
      <c r="F96" s="13">
        <f>+D96*16</f>
        <v>1520</v>
      </c>
    </row>
    <row r="97" spans="1:6" ht="21" x14ac:dyDescent="0.35">
      <c r="B97" s="33" t="s">
        <v>135</v>
      </c>
      <c r="C97" s="33"/>
      <c r="D97" s="14"/>
      <c r="E97" s="31" t="str">
        <f>"@ "&amp;"$16.00"</f>
        <v>@ $16.00</v>
      </c>
      <c r="F97" s="2"/>
    </row>
    <row r="98" spans="1:6" ht="21" x14ac:dyDescent="0.35">
      <c r="B98" s="33" t="s">
        <v>136</v>
      </c>
      <c r="C98" s="33"/>
      <c r="D98" s="12">
        <f>SUMIF(C38:C88,"Meeting Only",E38:E88)</f>
        <v>0</v>
      </c>
      <c r="E98" s="15" t="s">
        <v>137</v>
      </c>
      <c r="F98" s="16" t="s">
        <v>138</v>
      </c>
    </row>
    <row r="99" spans="1:6" ht="21" x14ac:dyDescent="0.35">
      <c r="B99" s="33" t="s">
        <v>139</v>
      </c>
      <c r="C99" s="33"/>
      <c r="D99" s="11"/>
      <c r="E99" s="31" t="str">
        <f>"@ "&amp;"$16.00"</f>
        <v>@ $16.00</v>
      </c>
      <c r="F99" s="17"/>
    </row>
    <row r="100" spans="1:6" ht="15" x14ac:dyDescent="0.25">
      <c r="A100" s="18"/>
      <c r="C100" s="1"/>
    </row>
    <row r="101" spans="1:6" ht="19.5" thickBot="1" x14ac:dyDescent="0.35">
      <c r="A101" s="34" t="s">
        <v>140</v>
      </c>
      <c r="B101" s="34"/>
      <c r="C101" s="34"/>
      <c r="D101" s="34"/>
      <c r="E101" s="34"/>
      <c r="F101" s="34"/>
    </row>
    <row r="102" spans="1:6" ht="15" x14ac:dyDescent="0.25">
      <c r="A102" s="19" t="s">
        <v>141</v>
      </c>
      <c r="B102" s="20" t="s">
        <v>142</v>
      </c>
      <c r="C102" s="20" t="s">
        <v>112</v>
      </c>
      <c r="D102" s="20" t="s">
        <v>142</v>
      </c>
      <c r="E102" s="20" t="s">
        <v>112</v>
      </c>
      <c r="F102" s="21" t="s">
        <v>142</v>
      </c>
    </row>
    <row r="103" spans="1:6" x14ac:dyDescent="0.2">
      <c r="A103" s="22">
        <f>+D96-10</f>
        <v>85</v>
      </c>
      <c r="B103" s="17">
        <f>+A103*16</f>
        <v>1360</v>
      </c>
      <c r="C103" s="3">
        <f>+A109+1</f>
        <v>92</v>
      </c>
      <c r="D103" s="17">
        <f>+C103*16</f>
        <v>1472</v>
      </c>
      <c r="E103" s="3">
        <f>+C109+1</f>
        <v>99</v>
      </c>
      <c r="F103" s="23">
        <f>+E103*16</f>
        <v>1584</v>
      </c>
    </row>
    <row r="104" spans="1:6" x14ac:dyDescent="0.2">
      <c r="A104" s="22">
        <f>+A103+1</f>
        <v>86</v>
      </c>
      <c r="B104" s="17">
        <f t="shared" ref="B104:B109" si="0">+A104*16</f>
        <v>1376</v>
      </c>
      <c r="C104" s="3">
        <f>+C103+1</f>
        <v>93</v>
      </c>
      <c r="D104" s="17">
        <f t="shared" ref="D104:D109" si="1">+C104*16</f>
        <v>1488</v>
      </c>
      <c r="E104" s="3">
        <f>+E103+1</f>
        <v>100</v>
      </c>
      <c r="F104" s="23">
        <f t="shared" ref="F104:F109" si="2">+E104*16</f>
        <v>1600</v>
      </c>
    </row>
    <row r="105" spans="1:6" x14ac:dyDescent="0.2">
      <c r="A105" s="22">
        <f t="shared" ref="A105:A107" si="3">+A104+1</f>
        <v>87</v>
      </c>
      <c r="B105" s="17">
        <f t="shared" si="0"/>
        <v>1392</v>
      </c>
      <c r="C105" s="3">
        <f t="shared" ref="C105:C107" si="4">+C104+1</f>
        <v>94</v>
      </c>
      <c r="D105" s="17">
        <f t="shared" si="1"/>
        <v>1504</v>
      </c>
      <c r="E105" s="3">
        <f t="shared" ref="E105:E107" si="5">+E104+1</f>
        <v>101</v>
      </c>
      <c r="F105" s="23">
        <f t="shared" si="2"/>
        <v>1616</v>
      </c>
    </row>
    <row r="106" spans="1:6" x14ac:dyDescent="0.2">
      <c r="A106" s="22">
        <f t="shared" si="3"/>
        <v>88</v>
      </c>
      <c r="B106" s="17">
        <f t="shared" si="0"/>
        <v>1408</v>
      </c>
      <c r="C106" s="3">
        <f t="shared" si="4"/>
        <v>95</v>
      </c>
      <c r="D106" s="17">
        <f t="shared" si="1"/>
        <v>1520</v>
      </c>
      <c r="E106" s="3">
        <f t="shared" si="5"/>
        <v>102</v>
      </c>
      <c r="F106" s="23">
        <f t="shared" si="2"/>
        <v>1632</v>
      </c>
    </row>
    <row r="107" spans="1:6" x14ac:dyDescent="0.2">
      <c r="A107" s="22">
        <f t="shared" si="3"/>
        <v>89</v>
      </c>
      <c r="B107" s="17">
        <f t="shared" si="0"/>
        <v>1424</v>
      </c>
      <c r="C107" s="3">
        <f t="shared" si="4"/>
        <v>96</v>
      </c>
      <c r="D107" s="17">
        <f t="shared" si="1"/>
        <v>1536</v>
      </c>
      <c r="E107" s="3">
        <f t="shared" si="5"/>
        <v>103</v>
      </c>
      <c r="F107" s="23">
        <f t="shared" si="2"/>
        <v>1648</v>
      </c>
    </row>
    <row r="108" spans="1:6" x14ac:dyDescent="0.2">
      <c r="A108" s="22">
        <f>+A107+1</f>
        <v>90</v>
      </c>
      <c r="B108" s="17">
        <f t="shared" si="0"/>
        <v>1440</v>
      </c>
      <c r="C108" s="3">
        <f>+C107+1</f>
        <v>97</v>
      </c>
      <c r="D108" s="17">
        <f t="shared" si="1"/>
        <v>1552</v>
      </c>
      <c r="E108" s="3">
        <f>+E107+1</f>
        <v>104</v>
      </c>
      <c r="F108" s="23">
        <f t="shared" si="2"/>
        <v>1664</v>
      </c>
    </row>
    <row r="109" spans="1:6" ht="15" thickBot="1" x14ac:dyDescent="0.25">
      <c r="A109" s="24">
        <f>+A108+1</f>
        <v>91</v>
      </c>
      <c r="B109" s="25">
        <f t="shared" si="0"/>
        <v>1456</v>
      </c>
      <c r="C109" s="26">
        <f>+C108+1</f>
        <v>98</v>
      </c>
      <c r="D109" s="25">
        <f t="shared" si="1"/>
        <v>1568</v>
      </c>
      <c r="E109" s="26">
        <f>+E108+1</f>
        <v>105</v>
      </c>
      <c r="F109" s="27">
        <f t="shared" si="2"/>
        <v>1680</v>
      </c>
    </row>
    <row r="110" spans="1:6" x14ac:dyDescent="0.2">
      <c r="C110" s="1"/>
    </row>
    <row r="111" spans="1:6" ht="19.5" thickBot="1" x14ac:dyDescent="0.35">
      <c r="A111" s="34" t="s">
        <v>143</v>
      </c>
      <c r="B111" s="34"/>
      <c r="C111" s="34"/>
      <c r="D111" s="34"/>
      <c r="E111" s="34"/>
      <c r="F111" s="34"/>
    </row>
    <row r="112" spans="1:6" ht="15" x14ac:dyDescent="0.25">
      <c r="A112" s="19" t="s">
        <v>141</v>
      </c>
      <c r="B112" s="20" t="s">
        <v>142</v>
      </c>
      <c r="C112" s="20" t="s">
        <v>112</v>
      </c>
      <c r="D112" s="20" t="s">
        <v>142</v>
      </c>
      <c r="E112" s="20" t="s">
        <v>112</v>
      </c>
      <c r="F112" s="21" t="s">
        <v>142</v>
      </c>
    </row>
    <row r="113" spans="1:6" x14ac:dyDescent="0.2">
      <c r="A113" s="22">
        <f>+D96-10</f>
        <v>85</v>
      </c>
      <c r="B113" s="17">
        <f>+A113*14.5</f>
        <v>1232.5</v>
      </c>
      <c r="C113" s="3">
        <f>+A119+1</f>
        <v>92</v>
      </c>
      <c r="D113" s="17">
        <f>+C113*14.5</f>
        <v>1334</v>
      </c>
      <c r="E113" s="3">
        <f>+C119+1</f>
        <v>99</v>
      </c>
      <c r="F113" s="23">
        <f>+E113*14.5</f>
        <v>1435.5</v>
      </c>
    </row>
    <row r="114" spans="1:6" x14ac:dyDescent="0.2">
      <c r="A114" s="22">
        <f>+A113+1</f>
        <v>86</v>
      </c>
      <c r="B114" s="17">
        <f t="shared" ref="B114:B119" si="6">+A114*14.5</f>
        <v>1247</v>
      </c>
      <c r="C114" s="3">
        <f>+C113+1</f>
        <v>93</v>
      </c>
      <c r="D114" s="17">
        <f t="shared" ref="D114:D119" si="7">+C114*14.5</f>
        <v>1348.5</v>
      </c>
      <c r="E114" s="3">
        <f>+E113+1</f>
        <v>100</v>
      </c>
      <c r="F114" s="23">
        <f t="shared" ref="F114:F119" si="8">+E114*14.5</f>
        <v>1450</v>
      </c>
    </row>
    <row r="115" spans="1:6" x14ac:dyDescent="0.2">
      <c r="A115" s="22">
        <f t="shared" ref="A115:A117" si="9">+A114+1</f>
        <v>87</v>
      </c>
      <c r="B115" s="17">
        <f t="shared" si="6"/>
        <v>1261.5</v>
      </c>
      <c r="C115" s="3">
        <f t="shared" ref="C115:C117" si="10">+C114+1</f>
        <v>94</v>
      </c>
      <c r="D115" s="17">
        <f t="shared" si="7"/>
        <v>1363</v>
      </c>
      <c r="E115" s="3">
        <f t="shared" ref="E115:E117" si="11">+E114+1</f>
        <v>101</v>
      </c>
      <c r="F115" s="23">
        <f t="shared" si="8"/>
        <v>1464.5</v>
      </c>
    </row>
    <row r="116" spans="1:6" x14ac:dyDescent="0.2">
      <c r="A116" s="22">
        <f t="shared" si="9"/>
        <v>88</v>
      </c>
      <c r="B116" s="17">
        <f t="shared" si="6"/>
        <v>1276</v>
      </c>
      <c r="C116" s="3">
        <f t="shared" si="10"/>
        <v>95</v>
      </c>
      <c r="D116" s="17">
        <f t="shared" si="7"/>
        <v>1377.5</v>
      </c>
      <c r="E116" s="3">
        <f t="shared" si="11"/>
        <v>102</v>
      </c>
      <c r="F116" s="23">
        <f t="shared" si="8"/>
        <v>1479</v>
      </c>
    </row>
    <row r="117" spans="1:6" x14ac:dyDescent="0.2">
      <c r="A117" s="22">
        <f t="shared" si="9"/>
        <v>89</v>
      </c>
      <c r="B117" s="17">
        <f t="shared" si="6"/>
        <v>1290.5</v>
      </c>
      <c r="C117" s="3">
        <f t="shared" si="10"/>
        <v>96</v>
      </c>
      <c r="D117" s="17">
        <f t="shared" si="7"/>
        <v>1392</v>
      </c>
      <c r="E117" s="3">
        <f t="shared" si="11"/>
        <v>103</v>
      </c>
      <c r="F117" s="23">
        <f t="shared" si="8"/>
        <v>1493.5</v>
      </c>
    </row>
    <row r="118" spans="1:6" x14ac:dyDescent="0.2">
      <c r="A118" s="22">
        <f>+A117+1</f>
        <v>90</v>
      </c>
      <c r="B118" s="17">
        <f t="shared" si="6"/>
        <v>1305</v>
      </c>
      <c r="C118" s="3">
        <f>+C117+1</f>
        <v>97</v>
      </c>
      <c r="D118" s="17">
        <f t="shared" si="7"/>
        <v>1406.5</v>
      </c>
      <c r="E118" s="3">
        <f>+E117+1</f>
        <v>104</v>
      </c>
      <c r="F118" s="23">
        <f t="shared" si="8"/>
        <v>1508</v>
      </c>
    </row>
    <row r="119" spans="1:6" ht="15" thickBot="1" x14ac:dyDescent="0.25">
      <c r="A119" s="24">
        <f>+A118+1</f>
        <v>91</v>
      </c>
      <c r="B119" s="25">
        <f t="shared" si="6"/>
        <v>1319.5</v>
      </c>
      <c r="C119" s="26">
        <f>+C118+1</f>
        <v>98</v>
      </c>
      <c r="D119" s="25">
        <f t="shared" si="7"/>
        <v>1421</v>
      </c>
      <c r="E119" s="26">
        <f>+E118+1</f>
        <v>105</v>
      </c>
      <c r="F119" s="27">
        <f t="shared" si="8"/>
        <v>1522.5</v>
      </c>
    </row>
  </sheetData>
  <autoFilter ref="A2:F88" xr:uid="{B11FDAAA-E9EB-4E62-820F-4D78ED3100F1}"/>
  <mergeCells count="10">
    <mergeCell ref="H4:I4"/>
    <mergeCell ref="B99:C99"/>
    <mergeCell ref="A101:F101"/>
    <mergeCell ref="A111:F111"/>
    <mergeCell ref="A1:F1"/>
    <mergeCell ref="A90:F90"/>
    <mergeCell ref="A95:F95"/>
    <mergeCell ref="B96:C96"/>
    <mergeCell ref="B97:C97"/>
    <mergeCell ref="B98:C98"/>
  </mergeCells>
  <pageMargins left="0.7" right="0.7" top="0.75" bottom="0.75" header="0.3" footer="0.3"/>
  <pageSetup scale="87" fitToHeight="0" orientation="portrait" horizontalDpi="4294967292" verticalDpi="0" r:id="rId1"/>
  <ignoredErrors>
    <ignoredError sqref="B114 B115:B119 D114:D119 C113 E113 B104:B109 C103 D104:D109 E10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7FD93-12B3-4735-AFAD-D6053B3E2150}">
  <dimension ref="C1:J1"/>
  <sheetViews>
    <sheetView workbookViewId="0"/>
  </sheetViews>
  <sheetFormatPr defaultRowHeight="14.25" x14ac:dyDescent="0.2"/>
  <cols>
    <col min="1" max="1" width="14.125" bestFit="1" customWidth="1"/>
    <col min="2" max="2" width="34.5" bestFit="1" customWidth="1"/>
    <col min="3" max="3" width="5.625" style="1" bestFit="1" customWidth="1"/>
    <col min="4" max="4" width="9" style="1"/>
    <col min="5" max="5" width="7.75" style="1" customWidth="1"/>
    <col min="8" max="8" width="7.375" customWidth="1"/>
    <col min="9" max="9" width="12.5" customWidth="1"/>
    <col min="10" max="10" width="5.625" style="1" bestFit="1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Consolidated List</vt:lpstr>
      <vt:lpstr> </vt:lpstr>
      <vt:lpstr>'Consolidated List'!Print_Area</vt:lpstr>
      <vt:lpstr>'Consolidated List'!Print_Titles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2023-05-03T00:11:43Z</cp:lastPrinted>
  <dcterms:created xsi:type="dcterms:W3CDTF">2023-04-29T16:31:43Z</dcterms:created>
  <dcterms:modified xsi:type="dcterms:W3CDTF">2023-05-03T00:11:58Z</dcterms:modified>
</cp:coreProperties>
</file>